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unassgobpe-my.sharepoint.com/personal/rcondor_sunass_gob_pe/Documents/06Perucam/Reporte 515 - Norte Informalidad/"/>
    </mc:Choice>
  </mc:AlternateContent>
  <xr:revisionPtr revIDLastSave="19" documentId="13_ncr:1_{12BD9211-B5DC-4814-B3CE-2E2536AD5B20}" xr6:coauthVersionLast="47" xr6:coauthVersionMax="47" xr10:uidLastSave="{E700AD45-78E1-43D0-B8C0-63B44C2A557E}"/>
  <bookViews>
    <workbookView xWindow="19440" yWindow="45" windowWidth="31815" windowHeight="20520" tabRatio="784" xr2:uid="{3CA9A1B6-11CB-4218-AA17-3053F5E89DEE}"/>
  </bookViews>
  <sheets>
    <sheet name="Perucámaras" sheetId="11" r:id="rId1"/>
    <sheet name="NORTE" sheetId="18" r:id="rId2"/>
    <sheet name="Cajamarca" sheetId="5" r:id="rId3"/>
    <sheet name="La Libertad" sheetId="12" r:id="rId4"/>
    <sheet name="Lambayeque" sheetId="13" r:id="rId5"/>
    <sheet name="Piura" sheetId="14" r:id="rId6"/>
    <sheet name="Tumbes" sheetId="15" r:id="rId7"/>
    <sheet name="Sheet1" sheetId="10" state="hidden" r:id="rId8"/>
  </sheets>
  <calcPr calcId="191028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12" l="1"/>
  <c r="K39" i="12"/>
  <c r="K40" i="12"/>
  <c r="K41" i="12"/>
  <c r="K42" i="12"/>
  <c r="K43" i="12"/>
  <c r="K38" i="13"/>
  <c r="K39" i="13"/>
  <c r="K40" i="13"/>
  <c r="K41" i="13"/>
  <c r="K42" i="13"/>
  <c r="K43" i="13"/>
  <c r="K38" i="14"/>
  <c r="K39" i="14"/>
  <c r="K40" i="14"/>
  <c r="K41" i="14"/>
  <c r="K42" i="14"/>
  <c r="K43" i="14"/>
  <c r="K38" i="15"/>
  <c r="K39" i="15"/>
  <c r="K40" i="15"/>
  <c r="K41" i="15"/>
  <c r="K42" i="15"/>
  <c r="K43" i="15"/>
  <c r="K38" i="5"/>
  <c r="K39" i="5"/>
  <c r="K40" i="5"/>
  <c r="K41" i="5"/>
  <c r="K42" i="5"/>
  <c r="K43" i="5"/>
  <c r="K37" i="12"/>
  <c r="K37" i="13"/>
  <c r="K37" i="14"/>
  <c r="K37" i="15"/>
  <c r="K37" i="5"/>
  <c r="F20" i="12"/>
  <c r="F20" i="13"/>
  <c r="F20" i="14"/>
  <c r="F20" i="15"/>
  <c r="F20" i="5"/>
  <c r="F12" i="12"/>
  <c r="F12" i="13"/>
  <c r="F12" i="14"/>
  <c r="F12" i="15"/>
  <c r="F12" i="5"/>
  <c r="F37" i="18"/>
  <c r="G54" i="12"/>
  <c r="E22" i="5"/>
  <c r="G78" i="18"/>
  <c r="F78" i="18"/>
  <c r="G77" i="18"/>
  <c r="F77" i="18"/>
  <c r="G76" i="18"/>
  <c r="F76" i="18"/>
  <c r="G73" i="18"/>
  <c r="F73" i="18"/>
  <c r="G72" i="18"/>
  <c r="F72" i="18"/>
  <c r="G71" i="18"/>
  <c r="F71" i="18"/>
  <c r="D78" i="18"/>
  <c r="C78" i="18"/>
  <c r="D77" i="18"/>
  <c r="C77" i="18"/>
  <c r="D76" i="18"/>
  <c r="C76" i="18"/>
  <c r="C72" i="18"/>
  <c r="D72" i="18"/>
  <c r="C73" i="18"/>
  <c r="D73" i="18"/>
  <c r="D71" i="18"/>
  <c r="C71" i="18"/>
  <c r="G59" i="18"/>
  <c r="F59" i="18"/>
  <c r="G58" i="18"/>
  <c r="F58" i="18"/>
  <c r="G55" i="18"/>
  <c r="F55" i="18"/>
  <c r="G54" i="18"/>
  <c r="F54" i="18"/>
  <c r="D59" i="18"/>
  <c r="C59" i="18"/>
  <c r="D58" i="18"/>
  <c r="C58" i="18"/>
  <c r="C55" i="18"/>
  <c r="D55" i="18"/>
  <c r="D54" i="18"/>
  <c r="C54" i="18"/>
  <c r="C34" i="18"/>
  <c r="D34" i="18"/>
  <c r="E34" i="18"/>
  <c r="C35" i="18"/>
  <c r="D35" i="18"/>
  <c r="E35" i="18"/>
  <c r="C36" i="18"/>
  <c r="D36" i="18"/>
  <c r="E36" i="18"/>
  <c r="C37" i="18"/>
  <c r="D37" i="18"/>
  <c r="E37" i="18"/>
  <c r="D33" i="18"/>
  <c r="E33" i="18"/>
  <c r="E38" i="18" s="1"/>
  <c r="C33" i="18"/>
  <c r="G54" i="5"/>
  <c r="I38" i="15"/>
  <c r="J38" i="15"/>
  <c r="I39" i="15"/>
  <c r="J39" i="15"/>
  <c r="I40" i="15"/>
  <c r="J40" i="15"/>
  <c r="I41" i="15"/>
  <c r="J41" i="15"/>
  <c r="I42" i="15"/>
  <c r="J42" i="15"/>
  <c r="I43" i="15"/>
  <c r="J43" i="15"/>
  <c r="J37" i="15"/>
  <c r="I37" i="15"/>
  <c r="I38" i="14"/>
  <c r="J38" i="14"/>
  <c r="I39" i="14"/>
  <c r="J39" i="14"/>
  <c r="I40" i="14"/>
  <c r="J40" i="14"/>
  <c r="I41" i="14"/>
  <c r="J41" i="14"/>
  <c r="I42" i="14"/>
  <c r="J42" i="14"/>
  <c r="I43" i="14"/>
  <c r="J43" i="14"/>
  <c r="J37" i="14"/>
  <c r="I37" i="14"/>
  <c r="I38" i="13"/>
  <c r="J38" i="13"/>
  <c r="I39" i="13"/>
  <c r="J39" i="13"/>
  <c r="I40" i="13"/>
  <c r="J40" i="13"/>
  <c r="I41" i="13"/>
  <c r="J41" i="13"/>
  <c r="I42" i="13"/>
  <c r="J42" i="13"/>
  <c r="I43" i="13"/>
  <c r="J43" i="13"/>
  <c r="J37" i="13"/>
  <c r="I37" i="13"/>
  <c r="I38" i="12"/>
  <c r="J38" i="12"/>
  <c r="I39" i="12"/>
  <c r="J39" i="12"/>
  <c r="I40" i="12"/>
  <c r="J40" i="12"/>
  <c r="I41" i="12"/>
  <c r="J41" i="12"/>
  <c r="I42" i="12"/>
  <c r="J42" i="12"/>
  <c r="I43" i="12"/>
  <c r="J43" i="12"/>
  <c r="J37" i="12"/>
  <c r="I37" i="12"/>
  <c r="I38" i="5"/>
  <c r="J38" i="5"/>
  <c r="I39" i="5"/>
  <c r="J39" i="5"/>
  <c r="I40" i="5"/>
  <c r="J40" i="5"/>
  <c r="I41" i="5"/>
  <c r="J41" i="5"/>
  <c r="I42" i="5"/>
  <c r="J42" i="5"/>
  <c r="I43" i="5"/>
  <c r="J43" i="5"/>
  <c r="J37" i="5"/>
  <c r="I37" i="5"/>
  <c r="E22" i="12"/>
  <c r="E22" i="13"/>
  <c r="E22" i="14"/>
  <c r="E22" i="15"/>
  <c r="E21" i="12"/>
  <c r="E21" i="13"/>
  <c r="E21" i="14"/>
  <c r="E21" i="15"/>
  <c r="E21" i="5"/>
  <c r="G56" i="12"/>
  <c r="G56" i="13"/>
  <c r="G56" i="14"/>
  <c r="G56" i="15"/>
  <c r="G56" i="5"/>
  <c r="G55" i="12"/>
  <c r="G55" i="13"/>
  <c r="G55" i="14"/>
  <c r="G55" i="15"/>
  <c r="G55" i="5"/>
  <c r="G54" i="13"/>
  <c r="G54" i="14"/>
  <c r="G54" i="15"/>
  <c r="H52" i="12"/>
  <c r="H53" i="12"/>
  <c r="H52" i="13"/>
  <c r="H53" i="13"/>
  <c r="H52" i="14"/>
  <c r="H53" i="14"/>
  <c r="H52" i="15"/>
  <c r="H53" i="15"/>
  <c r="H52" i="5"/>
  <c r="H53" i="5"/>
  <c r="H47" i="12"/>
  <c r="H48" i="12"/>
  <c r="H47" i="13"/>
  <c r="H48" i="13"/>
  <c r="H47" i="14"/>
  <c r="H48" i="14"/>
  <c r="H47" i="15"/>
  <c r="H48" i="15"/>
  <c r="H47" i="5"/>
  <c r="H48" i="5"/>
  <c r="H38" i="12"/>
  <c r="H39" i="12"/>
  <c r="H40" i="12"/>
  <c r="H41" i="12"/>
  <c r="H42" i="12"/>
  <c r="H43" i="12"/>
  <c r="H38" i="13"/>
  <c r="H39" i="13"/>
  <c r="H40" i="13"/>
  <c r="H41" i="13"/>
  <c r="H42" i="13"/>
  <c r="H43" i="13"/>
  <c r="H38" i="14"/>
  <c r="H39" i="14"/>
  <c r="H40" i="14"/>
  <c r="H41" i="14"/>
  <c r="H42" i="14"/>
  <c r="H43" i="14"/>
  <c r="H38" i="15"/>
  <c r="H39" i="15"/>
  <c r="H40" i="15"/>
  <c r="H41" i="15"/>
  <c r="H42" i="15"/>
  <c r="H43" i="15"/>
  <c r="H38" i="5"/>
  <c r="H39" i="5"/>
  <c r="H40" i="5"/>
  <c r="H41" i="5"/>
  <c r="H42" i="5"/>
  <c r="H43" i="5"/>
  <c r="H51" i="12"/>
  <c r="H51" i="13"/>
  <c r="H51" i="14"/>
  <c r="H51" i="15"/>
  <c r="H51" i="5"/>
  <c r="H46" i="12"/>
  <c r="H46" i="13"/>
  <c r="H46" i="14"/>
  <c r="H46" i="15"/>
  <c r="H46" i="5"/>
  <c r="H37" i="12"/>
  <c r="H37" i="13"/>
  <c r="H37" i="14"/>
  <c r="H37" i="15"/>
  <c r="H37" i="5"/>
  <c r="H34" i="12"/>
  <c r="H34" i="13"/>
  <c r="H34" i="14"/>
  <c r="H34" i="15"/>
  <c r="H34" i="5"/>
  <c r="H33" i="12"/>
  <c r="H33" i="13"/>
  <c r="H33" i="14"/>
  <c r="H33" i="15"/>
  <c r="H33" i="5"/>
  <c r="H30" i="12"/>
  <c r="H30" i="13"/>
  <c r="H30" i="14"/>
  <c r="H30" i="15"/>
  <c r="H30" i="5"/>
  <c r="H29" i="12"/>
  <c r="H29" i="13"/>
  <c r="H29" i="14"/>
  <c r="H29" i="15"/>
  <c r="H29" i="5"/>
  <c r="D15" i="13"/>
  <c r="C15" i="5"/>
  <c r="G12" i="18" s="1"/>
  <c r="N16" i="18"/>
  <c r="N15" i="18"/>
  <c r="N14" i="18"/>
  <c r="N13" i="18"/>
  <c r="N12" i="18"/>
  <c r="H16" i="18"/>
  <c r="H15" i="18"/>
  <c r="H14" i="18"/>
  <c r="H13" i="18"/>
  <c r="H12" i="18"/>
  <c r="E16" i="18"/>
  <c r="E15" i="18"/>
  <c r="E14" i="18"/>
  <c r="E13" i="18"/>
  <c r="E12" i="18"/>
  <c r="S16" i="18"/>
  <c r="S15" i="18"/>
  <c r="S14" i="18"/>
  <c r="S13" i="18"/>
  <c r="S12" i="18"/>
  <c r="R16" i="18"/>
  <c r="R15" i="18"/>
  <c r="R14" i="18"/>
  <c r="R13" i="18"/>
  <c r="R12" i="18"/>
  <c r="F16" i="18"/>
  <c r="F15" i="18"/>
  <c r="F14" i="18"/>
  <c r="F13" i="18"/>
  <c r="C16" i="18"/>
  <c r="C15" i="18"/>
  <c r="C14" i="18"/>
  <c r="C13" i="18"/>
  <c r="F12" i="18"/>
  <c r="C12" i="18"/>
  <c r="I52" i="12"/>
  <c r="J52" i="12"/>
  <c r="I53" i="12"/>
  <c r="J53" i="12"/>
  <c r="I52" i="13"/>
  <c r="J52" i="13"/>
  <c r="I53" i="13"/>
  <c r="J53" i="13"/>
  <c r="I52" i="14"/>
  <c r="J52" i="14"/>
  <c r="I53" i="14"/>
  <c r="J53" i="14"/>
  <c r="I52" i="15"/>
  <c r="J52" i="15"/>
  <c r="I53" i="15"/>
  <c r="J53" i="15"/>
  <c r="I52" i="5"/>
  <c r="J52" i="5"/>
  <c r="I53" i="5"/>
  <c r="J53" i="5"/>
  <c r="J51" i="12"/>
  <c r="I51" i="12"/>
  <c r="J51" i="13"/>
  <c r="I51" i="13"/>
  <c r="J51" i="14"/>
  <c r="I51" i="14"/>
  <c r="J51" i="15"/>
  <c r="I51" i="15"/>
  <c r="J51" i="5"/>
  <c r="I51" i="5"/>
  <c r="I48" i="12"/>
  <c r="J48" i="12"/>
  <c r="I48" i="13"/>
  <c r="J48" i="13"/>
  <c r="I48" i="14"/>
  <c r="J48" i="14"/>
  <c r="I48" i="15"/>
  <c r="J48" i="15"/>
  <c r="I48" i="5"/>
  <c r="J48" i="5"/>
  <c r="J47" i="12"/>
  <c r="I47" i="12"/>
  <c r="J46" i="12"/>
  <c r="I46" i="12"/>
  <c r="J47" i="13"/>
  <c r="I47" i="13"/>
  <c r="J46" i="13"/>
  <c r="I46" i="13"/>
  <c r="J47" i="14"/>
  <c r="I47" i="14"/>
  <c r="J46" i="14"/>
  <c r="I46" i="14"/>
  <c r="J47" i="15"/>
  <c r="I47" i="15"/>
  <c r="J46" i="15"/>
  <c r="I46" i="15"/>
  <c r="J47" i="5"/>
  <c r="I47" i="5"/>
  <c r="J46" i="5"/>
  <c r="I46" i="5"/>
  <c r="J33" i="12"/>
  <c r="J33" i="13"/>
  <c r="J33" i="14"/>
  <c r="J33" i="15"/>
  <c r="J33" i="5"/>
  <c r="J34" i="12"/>
  <c r="I34" i="12"/>
  <c r="I33" i="12"/>
  <c r="J34" i="13"/>
  <c r="I34" i="13"/>
  <c r="I33" i="13"/>
  <c r="J34" i="14"/>
  <c r="I34" i="14"/>
  <c r="I33" i="14"/>
  <c r="J34" i="15"/>
  <c r="I34" i="15"/>
  <c r="I33" i="15"/>
  <c r="J34" i="5"/>
  <c r="I34" i="5"/>
  <c r="I33" i="5"/>
  <c r="I30" i="12"/>
  <c r="J30" i="12"/>
  <c r="I30" i="13"/>
  <c r="J30" i="13"/>
  <c r="I30" i="14"/>
  <c r="J30" i="14"/>
  <c r="I30" i="15"/>
  <c r="J30" i="15"/>
  <c r="I30" i="5"/>
  <c r="J30" i="5"/>
  <c r="J29" i="12"/>
  <c r="J29" i="13"/>
  <c r="J29" i="14"/>
  <c r="J29" i="15"/>
  <c r="J29" i="5"/>
  <c r="I29" i="12"/>
  <c r="I29" i="13"/>
  <c r="I29" i="14"/>
  <c r="I29" i="15"/>
  <c r="I29" i="5"/>
  <c r="D15" i="12"/>
  <c r="E15" i="12"/>
  <c r="D13" i="18" s="1"/>
  <c r="E15" i="13"/>
  <c r="D14" i="18" s="1"/>
  <c r="D15" i="14"/>
  <c r="E15" i="14"/>
  <c r="D15" i="18" s="1"/>
  <c r="D15" i="15"/>
  <c r="E15" i="15"/>
  <c r="D16" i="18" s="1"/>
  <c r="D15" i="5"/>
  <c r="E15" i="5"/>
  <c r="D12" i="18" s="1"/>
  <c r="C15" i="12"/>
  <c r="G13" i="18" s="1"/>
  <c r="C15" i="13"/>
  <c r="G14" i="18" s="1"/>
  <c r="C15" i="14"/>
  <c r="G15" i="18" s="1"/>
  <c r="C15" i="15"/>
  <c r="G16" i="18" s="1"/>
  <c r="H20" i="12"/>
  <c r="G20" i="12"/>
  <c r="H19" i="12"/>
  <c r="G19" i="12"/>
  <c r="H18" i="12"/>
  <c r="G18" i="12"/>
  <c r="H20" i="13"/>
  <c r="G20" i="13"/>
  <c r="H19" i="13"/>
  <c r="G19" i="13"/>
  <c r="H18" i="13"/>
  <c r="G18" i="13"/>
  <c r="H20" i="14"/>
  <c r="G20" i="14"/>
  <c r="H19" i="14"/>
  <c r="G19" i="14"/>
  <c r="H18" i="14"/>
  <c r="G18" i="14"/>
  <c r="H20" i="15"/>
  <c r="G20" i="15"/>
  <c r="H19" i="15"/>
  <c r="G19" i="15"/>
  <c r="H18" i="15"/>
  <c r="G18" i="15"/>
  <c r="H20" i="5"/>
  <c r="G20" i="5"/>
  <c r="H19" i="5"/>
  <c r="G19" i="5"/>
  <c r="H18" i="5"/>
  <c r="G18" i="5"/>
  <c r="G9" i="12"/>
  <c r="H9" i="12"/>
  <c r="G10" i="12"/>
  <c r="H10" i="12"/>
  <c r="G11" i="12"/>
  <c r="H11" i="12"/>
  <c r="G12" i="12"/>
  <c r="H12" i="12"/>
  <c r="G9" i="13"/>
  <c r="H9" i="13"/>
  <c r="G10" i="13"/>
  <c r="H10" i="13"/>
  <c r="G11" i="13"/>
  <c r="H11" i="13"/>
  <c r="G12" i="13"/>
  <c r="H12" i="13"/>
  <c r="G9" i="14"/>
  <c r="H9" i="14"/>
  <c r="G10" i="14"/>
  <c r="H10" i="14"/>
  <c r="G11" i="14"/>
  <c r="H11" i="14"/>
  <c r="G12" i="14"/>
  <c r="H12" i="14"/>
  <c r="G9" i="15"/>
  <c r="H9" i="15"/>
  <c r="G10" i="15"/>
  <c r="H10" i="15"/>
  <c r="G11" i="15"/>
  <c r="H11" i="15"/>
  <c r="G12" i="15"/>
  <c r="H12" i="15"/>
  <c r="G9" i="5"/>
  <c r="H9" i="5"/>
  <c r="G10" i="5"/>
  <c r="H10" i="5"/>
  <c r="G11" i="5"/>
  <c r="H11" i="5"/>
  <c r="G12" i="5"/>
  <c r="H12" i="5"/>
  <c r="H8" i="12"/>
  <c r="H8" i="13"/>
  <c r="H8" i="14"/>
  <c r="H8" i="15"/>
  <c r="H8" i="5"/>
  <c r="G8" i="12"/>
  <c r="G8" i="13"/>
  <c r="G8" i="14"/>
  <c r="G8" i="15"/>
  <c r="G8" i="5"/>
  <c r="D14" i="12"/>
  <c r="E14" i="12"/>
  <c r="D14" i="13"/>
  <c r="E14" i="13"/>
  <c r="D14" i="14"/>
  <c r="E14" i="14"/>
  <c r="D14" i="15"/>
  <c r="E14" i="15"/>
  <c r="D14" i="5"/>
  <c r="E14" i="5"/>
  <c r="C14" i="12"/>
  <c r="C14" i="13"/>
  <c r="C14" i="14"/>
  <c r="C14" i="15"/>
  <c r="C14" i="5"/>
  <c r="E77" i="18" l="1"/>
  <c r="R17" i="18"/>
  <c r="C17" i="18"/>
  <c r="I64" i="18"/>
  <c r="K15" i="18"/>
  <c r="S17" i="18"/>
  <c r="G37" i="18"/>
  <c r="D39" i="18"/>
  <c r="F17" i="18"/>
  <c r="N17" i="18"/>
  <c r="J12" i="18"/>
  <c r="I62" i="18"/>
  <c r="I15" i="18"/>
  <c r="J62" i="18"/>
  <c r="I16" i="18"/>
  <c r="H34" i="18"/>
  <c r="J66" i="18"/>
  <c r="I65" i="18"/>
  <c r="D40" i="18"/>
  <c r="J64" i="18"/>
  <c r="J65" i="18"/>
  <c r="I13" i="18"/>
  <c r="I14" i="18"/>
  <c r="K13" i="18"/>
  <c r="C40" i="18"/>
  <c r="H36" i="18"/>
  <c r="J16" i="18"/>
  <c r="J15" i="18"/>
  <c r="J14" i="18"/>
  <c r="J13" i="18"/>
  <c r="H68" i="18"/>
  <c r="H67" i="18"/>
  <c r="H66" i="18"/>
  <c r="H65" i="18"/>
  <c r="H64" i="18"/>
  <c r="H63" i="18"/>
  <c r="H62" i="18"/>
  <c r="E40" i="18"/>
  <c r="E30" i="18"/>
  <c r="D38" i="18"/>
  <c r="C39" i="18"/>
  <c r="C38" i="18"/>
  <c r="G34" i="18"/>
  <c r="E54" i="18"/>
  <c r="E55" i="18"/>
  <c r="E58" i="18"/>
  <c r="E59" i="18"/>
  <c r="E71" i="18"/>
  <c r="E72" i="18"/>
  <c r="E73" i="18"/>
  <c r="D81" i="18"/>
  <c r="E76" i="18"/>
  <c r="D83" i="18"/>
  <c r="E78" i="18"/>
  <c r="D82" i="18"/>
  <c r="I76" i="18"/>
  <c r="G81" i="18"/>
  <c r="H76" i="18"/>
  <c r="J76" i="18"/>
  <c r="I77" i="18"/>
  <c r="G82" i="18"/>
  <c r="H77" i="18"/>
  <c r="J77" i="18"/>
  <c r="I78" i="18"/>
  <c r="G83" i="18"/>
  <c r="H78" i="18"/>
  <c r="J78" i="18"/>
  <c r="I71" i="18"/>
  <c r="H71" i="18"/>
  <c r="J71" i="18"/>
  <c r="I72" i="18"/>
  <c r="H72" i="18"/>
  <c r="J72" i="18"/>
  <c r="I73" i="18"/>
  <c r="H73" i="18"/>
  <c r="J73" i="18"/>
  <c r="I58" i="18"/>
  <c r="H58" i="18"/>
  <c r="J58" i="18"/>
  <c r="I59" i="18"/>
  <c r="H59" i="18"/>
  <c r="J59" i="18"/>
  <c r="I54" i="18"/>
  <c r="H54" i="18"/>
  <c r="J54" i="18"/>
  <c r="I55" i="18"/>
  <c r="H55" i="18"/>
  <c r="J55" i="18"/>
  <c r="I63" i="18"/>
  <c r="J63" i="18"/>
  <c r="I66" i="18"/>
  <c r="I67" i="18"/>
  <c r="J67" i="18"/>
  <c r="I68" i="18"/>
  <c r="J68" i="18"/>
  <c r="K12" i="18"/>
  <c r="G33" i="18"/>
  <c r="K14" i="18"/>
  <c r="H37" i="18"/>
  <c r="I12" i="18"/>
  <c r="H35" i="18"/>
  <c r="G35" i="18"/>
  <c r="E39" i="18"/>
  <c r="G36" i="18"/>
  <c r="H33" i="18"/>
  <c r="K16" i="18"/>
  <c r="G14" i="15"/>
  <c r="H14" i="14"/>
  <c r="H14" i="15"/>
  <c r="H15" i="13"/>
  <c r="H15" i="15"/>
  <c r="H15" i="14"/>
  <c r="H14" i="12"/>
  <c r="H14" i="13"/>
  <c r="H15" i="12"/>
  <c r="H14" i="5"/>
  <c r="H15" i="5"/>
  <c r="G14" i="5"/>
  <c r="G14" i="13"/>
  <c r="G15" i="5"/>
  <c r="G15" i="15"/>
  <c r="G15" i="13"/>
  <c r="G14" i="14"/>
  <c r="G14" i="12"/>
  <c r="G15" i="14"/>
  <c r="G15" i="12"/>
  <c r="P16" i="18" l="1"/>
  <c r="P14" i="18"/>
  <c r="P13" i="18"/>
  <c r="G17" i="18"/>
  <c r="Q16" i="18"/>
  <c r="Q12" i="18"/>
  <c r="Q13" i="18"/>
  <c r="Q14" i="18"/>
  <c r="H40" i="18"/>
  <c r="G40" i="18"/>
  <c r="H39" i="18"/>
  <c r="Q15" i="18"/>
  <c r="P15" i="18"/>
  <c r="Q17" i="18"/>
  <c r="D17" i="18"/>
  <c r="O16" i="18"/>
  <c r="O15" i="18"/>
  <c r="P17" i="18"/>
  <c r="P12" i="18"/>
  <c r="O14" i="18"/>
  <c r="O13" i="18"/>
  <c r="G39" i="18"/>
  <c r="I17" i="18"/>
  <c r="O17" i="18"/>
  <c r="O12" i="18"/>
  <c r="C43" i="18" l="1"/>
  <c r="C44" i="18"/>
  <c r="D44" i="18"/>
  <c r="E44" i="18"/>
  <c r="C45" i="18"/>
  <c r="D45" i="18"/>
  <c r="E45" i="18"/>
  <c r="D43" i="18"/>
  <c r="E43" i="18"/>
  <c r="H17" i="18"/>
  <c r="J17" i="18"/>
  <c r="E17" i="18"/>
  <c r="E46" i="18" l="1"/>
  <c r="E47" i="18" s="1"/>
  <c r="K17" i="18"/>
  <c r="H43" i="18"/>
  <c r="G43" i="18"/>
  <c r="H45" i="18"/>
  <c r="G45" i="18"/>
  <c r="G44" i="18"/>
  <c r="H44" i="18"/>
</calcChain>
</file>

<file path=xl/sharedStrings.xml><?xml version="1.0" encoding="utf-8"?>
<sst xmlns="http://schemas.openxmlformats.org/spreadsheetml/2006/main" count="381" uniqueCount="83">
  <si>
    <t>Información Ampliada del Reporte Regional</t>
  </si>
  <si>
    <t>Informalidad Laboral</t>
  </si>
  <si>
    <t>INFORMALIDAD LABORAL</t>
  </si>
  <si>
    <t>Macro Región</t>
  </si>
  <si>
    <t>Regiones</t>
  </si>
  <si>
    <t>PEAO</t>
  </si>
  <si>
    <t>%PEAO</t>
  </si>
  <si>
    <t>p Informal</t>
  </si>
  <si>
    <t xml:space="preserve">pinformal </t>
  </si>
  <si>
    <t>Tasa Informalidad</t>
  </si>
  <si>
    <t>Ingreso PEAO</t>
  </si>
  <si>
    <t xml:space="preserve"> Var Tasa Informalidad</t>
  </si>
  <si>
    <t>Fuente: INEI</t>
  </si>
  <si>
    <t>Elaboración: CIE-PERUCÁMARAS</t>
  </si>
  <si>
    <t xml:space="preserve">1. Condición laboral </t>
  </si>
  <si>
    <t>Número de personas</t>
  </si>
  <si>
    <t>PET</t>
  </si>
  <si>
    <t>PEA</t>
  </si>
  <si>
    <t>PEA Desocupada</t>
  </si>
  <si>
    <t>P. INFORMALIDAD</t>
  </si>
  <si>
    <t>Tasa de desempleo</t>
  </si>
  <si>
    <t>Tasa de informalidad laboral</t>
  </si>
  <si>
    <t>Ingreso Promedio Mensual</t>
  </si>
  <si>
    <t>Formales</t>
  </si>
  <si>
    <t>Informales</t>
  </si>
  <si>
    <t>2. Informalidad Laboral</t>
  </si>
  <si>
    <t>PERSONAS PEAO</t>
  </si>
  <si>
    <t>PERSONAS INFORMALIDAD</t>
  </si>
  <si>
    <t>Tasa de Informalidad</t>
  </si>
  <si>
    <t>Sexo</t>
  </si>
  <si>
    <t>Hombre</t>
  </si>
  <si>
    <t>Mujer</t>
  </si>
  <si>
    <t>Área geográfica</t>
  </si>
  <si>
    <t xml:space="preserve">Urbano </t>
  </si>
  <si>
    <t>Rural</t>
  </si>
  <si>
    <t>Sector Económico</t>
  </si>
  <si>
    <t>Comercio</t>
  </si>
  <si>
    <t>Otros</t>
  </si>
  <si>
    <t>Condición de Pobreza</t>
  </si>
  <si>
    <t>No pobre</t>
  </si>
  <si>
    <t>Pobre</t>
  </si>
  <si>
    <t>Pobre extremo</t>
  </si>
  <si>
    <t>Acceso a Servicios Pub</t>
  </si>
  <si>
    <t>Acceso a la RPA</t>
  </si>
  <si>
    <t>Internet</t>
  </si>
  <si>
    <t>Luz</t>
  </si>
  <si>
    <t>sector</t>
  </si>
  <si>
    <t>contri</t>
  </si>
  <si>
    <t>COMERCIO</t>
  </si>
  <si>
    <t>Row Labels</t>
  </si>
  <si>
    <t>Sum of contri</t>
  </si>
  <si>
    <t>CONSTRUCCION</t>
  </si>
  <si>
    <t>AGROPECUARIO</t>
  </si>
  <si>
    <t>MANUFACTURA</t>
  </si>
  <si>
    <t>MINERIA E HIDROCARBUROS</t>
  </si>
  <si>
    <t>PESCA</t>
  </si>
  <si>
    <t>OTROS SERVICIOS</t>
  </si>
  <si>
    <t>Grand Total</t>
  </si>
  <si>
    <t>Macro Región Norte</t>
  </si>
  <si>
    <t>Cajamarca</t>
  </si>
  <si>
    <t>La Libertad</t>
  </si>
  <si>
    <t>Lambayeque</t>
  </si>
  <si>
    <t>Piura</t>
  </si>
  <si>
    <t>Tumbes</t>
  </si>
  <si>
    <t xml:space="preserve">Tasa de Informalidad por Departamento </t>
  </si>
  <si>
    <t>MACRO REGIÓN NORTE</t>
  </si>
  <si>
    <t>CAJAMARCA</t>
  </si>
  <si>
    <t>Macro Región Norte: Condición de empleo e informalidad laboral</t>
  </si>
  <si>
    <t>LA LIBERTAD</t>
  </si>
  <si>
    <t>LAMBAYEQUE</t>
  </si>
  <si>
    <t>PIURA</t>
  </si>
  <si>
    <t>TUMBES</t>
  </si>
  <si>
    <t>(N° personas y porcentajes, 2022)</t>
  </si>
  <si>
    <t>Var. % 22/19</t>
  </si>
  <si>
    <t>22/21</t>
  </si>
  <si>
    <t>22/19</t>
  </si>
  <si>
    <t>Agr/Pes/M</t>
  </si>
  <si>
    <t>Manuf</t>
  </si>
  <si>
    <t>Const</t>
  </si>
  <si>
    <t>Trans y C</t>
  </si>
  <si>
    <t>Hotel y R</t>
  </si>
  <si>
    <t>Edición N° 515</t>
  </si>
  <si>
    <t>Miércoles 28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</si>
</sst>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\ _€_-;\-* #,##0\ _€_-;_-* &quot;-&quot;??\ _€_-;_-@_-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24"/>
      <color theme="1"/>
      <name val="Amasis MT Pro Light"/>
      <family val="1"/>
    </font>
    <font>
      <sz val="11"/>
      <color theme="1"/>
      <name val="Amasis MT Pro"/>
      <family val="1"/>
    </font>
    <font>
      <b/>
      <sz val="18"/>
      <color theme="1"/>
      <name val="Amasis MT Pro"/>
      <family val="1"/>
    </font>
    <font>
      <i/>
      <sz val="11"/>
      <color theme="1"/>
      <name val="Amasis MT Pro"/>
      <family val="1"/>
    </font>
    <font>
      <u/>
      <sz val="11"/>
      <color theme="1"/>
      <name val="Amasis MT Pro"/>
      <family val="1"/>
    </font>
    <font>
      <sz val="28"/>
      <color rgb="FFC00000"/>
      <name val="Amasis MT Pro"/>
      <family val="1"/>
    </font>
    <font>
      <sz val="22"/>
      <color rgb="FFC00000"/>
      <name val="Amasis MT Pro"/>
      <family val="1"/>
    </font>
    <font>
      <b/>
      <sz val="11"/>
      <name val="Arial Narrow"/>
      <family val="2"/>
    </font>
    <font>
      <b/>
      <sz val="14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7" tint="-0.499984740745262"/>
      <name val="Arial Narrow"/>
      <family val="2"/>
    </font>
    <font>
      <sz val="9"/>
      <color theme="1"/>
      <name val="Arial Narrow"/>
      <family val="2"/>
    </font>
    <font>
      <b/>
      <sz val="18"/>
      <color indexed="8"/>
      <name val="Arial Narrow"/>
      <family val="2"/>
    </font>
    <font>
      <sz val="1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164" fontId="6" fillId="0" borderId="0" xfId="1" applyNumberFormat="1" applyFont="1"/>
    <xf numFmtId="164" fontId="4" fillId="0" borderId="0" xfId="1" applyNumberFormat="1" applyFont="1"/>
    <xf numFmtId="0" fontId="4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9" fillId="0" borderId="0" xfId="0" applyFont="1"/>
    <xf numFmtId="0" fontId="1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9" fontId="3" fillId="0" borderId="3" xfId="2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 indent="3"/>
    </xf>
    <xf numFmtId="9" fontId="3" fillId="0" borderId="0" xfId="2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indent="1"/>
    </xf>
    <xf numFmtId="43" fontId="3" fillId="0" borderId="3" xfId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7" fillId="0" borderId="3" xfId="1" applyNumberFormat="1" applyFont="1" applyBorder="1" applyAlignment="1">
      <alignment vertical="center"/>
    </xf>
    <xf numFmtId="9" fontId="7" fillId="0" borderId="3" xfId="2" applyFont="1" applyBorder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21" fillId="0" borderId="3" xfId="1" applyNumberFormat="1" applyFont="1" applyBorder="1" applyAlignment="1">
      <alignment vertical="center"/>
    </xf>
    <xf numFmtId="9" fontId="3" fillId="0" borderId="0" xfId="2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0" xfId="0" applyFont="1"/>
    <xf numFmtId="165" fontId="3" fillId="0" borderId="0" xfId="0" applyNumberFormat="1" applyFont="1" applyAlignment="1">
      <alignment vertical="center"/>
    </xf>
    <xf numFmtId="166" fontId="3" fillId="0" borderId="0" xfId="2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Border="1" applyAlignment="1">
      <alignment vertical="center"/>
    </xf>
    <xf numFmtId="9" fontId="4" fillId="0" borderId="0" xfId="2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3" fontId="3" fillId="0" borderId="3" xfId="1" applyNumberFormat="1" applyFont="1" applyBorder="1" applyAlignment="1">
      <alignment vertical="center"/>
    </xf>
    <xf numFmtId="164" fontId="6" fillId="0" borderId="3" xfId="1" applyNumberFormat="1" applyFont="1" applyFill="1" applyBorder="1" applyAlignment="1"/>
    <xf numFmtId="164" fontId="6" fillId="0" borderId="6" xfId="1" applyNumberFormat="1" applyFont="1" applyFill="1" applyBorder="1" applyAlignment="1"/>
    <xf numFmtId="164" fontId="6" fillId="0" borderId="5" xfId="1" applyNumberFormat="1" applyFont="1" applyFill="1" applyBorder="1" applyAlignment="1"/>
    <xf numFmtId="164" fontId="6" fillId="0" borderId="7" xfId="1" applyNumberFormat="1" applyFont="1" applyFill="1" applyBorder="1" applyAlignment="1"/>
    <xf numFmtId="166" fontId="3" fillId="0" borderId="3" xfId="2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9" fontId="3" fillId="3" borderId="3" xfId="2" applyFont="1" applyFill="1" applyBorder="1" applyAlignment="1">
      <alignment vertical="center"/>
    </xf>
    <xf numFmtId="9" fontId="3" fillId="3" borderId="3" xfId="2" applyNumberFormat="1" applyFont="1" applyFill="1" applyBorder="1" applyAlignment="1">
      <alignment vertical="center"/>
    </xf>
  </cellXfs>
  <cellStyles count="4">
    <cellStyle name="Comma" xfId="1" builtinId="3"/>
    <cellStyle name="Normal" xfId="0" builtinId="0"/>
    <cellStyle name="Normal 3" xfId="3" xr:uid="{CC8A76CE-48D9-48B1-B181-0957FFDB9B7A}"/>
    <cellStyle name="Percent" xfId="2" builtinId="5"/>
  </cellStyles>
  <dxfs count="0"/>
  <tableStyles count="0" defaultTableStyle="TableStyleMedium2" defaultPivotStyle="PivotStyleLight16"/>
  <colors>
    <mruColors>
      <color rgb="FFFF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762904245125811E-2"/>
          <c:y val="3.0352764990240963E-2"/>
          <c:w val="0.97765922310757403"/>
          <c:h val="0.78020812238047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NORTE!$B$12:$B$16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NORTE!$D$12:$D$16</c:f>
              <c:numCache>
                <c:formatCode>0%</c:formatCode>
                <c:ptCount val="5"/>
                <c:pt idx="0">
                  <c:v>0.88296156341685561</c:v>
                </c:pt>
                <c:pt idx="1">
                  <c:v>0.73735359697193448</c:v>
                </c:pt>
                <c:pt idx="2">
                  <c:v>0.76909429078590974</c:v>
                </c:pt>
                <c:pt idx="3">
                  <c:v>0.80742220757221339</c:v>
                </c:pt>
                <c:pt idx="4">
                  <c:v>0.76701031950994913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B-44D7-A196-0C14DD792CD0}"/>
            </c:ext>
          </c:extLst>
        </c:ser>
        <c:ser>
          <c:idx val="1"/>
          <c:order val="1"/>
          <c:tx>
            <c:strRef>
              <c:f>NORTE!$F$10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NORTE!$B$12:$B$16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NORTE!$G$12:$G$16</c:f>
              <c:numCache>
                <c:formatCode>0%</c:formatCode>
                <c:ptCount val="5"/>
                <c:pt idx="0">
                  <c:v>0.87887900499562965</c:v>
                </c:pt>
                <c:pt idx="1">
                  <c:v>0.72751609626519498</c:v>
                </c:pt>
                <c:pt idx="2">
                  <c:v>0.75385260815514155</c:v>
                </c:pt>
                <c:pt idx="3">
                  <c:v>0.78861125704447521</c:v>
                </c:pt>
                <c:pt idx="4">
                  <c:v>0.79438202743990061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B-44D7-A196-0C14DD792C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07998960"/>
        <c:axId val="907990640"/>
      </c:barChart>
      <c:catAx>
        <c:axId val="90799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07990640"/>
        <c:crosses val="autoZero"/>
        <c:auto val="0"/>
        <c:lblAlgn val="ctr"/>
        <c:lblOffset val="100"/>
        <c:noMultiLvlLbl val="0"/>
      </c:catAx>
      <c:valAx>
        <c:axId val="907990640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90799896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080489199536792"/>
          <c:y val="0.89656023727122403"/>
          <c:w val="0.59419439658650264"/>
          <c:h val="9.8806671967306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289561</xdr:colOff>
      <xdr:row>0</xdr:row>
      <xdr:rowOff>0</xdr:rowOff>
    </xdr:from>
    <xdr:to>
      <xdr:col>12</xdr:col>
      <xdr:colOff>419101</xdr:colOff>
      <xdr:row>7</xdr:row>
      <xdr:rowOff>64298</xdr:rowOff>
    </xdr:to>
    <xdr:pic>
      <xdr:nvPicPr>
        <xdr:cNvPr id="2" name="Picture 1" descr="Nuestros aliados | CCI FRANCE PÉROU">
          <a:extLst>
            <a:ext uri="{FF2B5EF4-FFF2-40B4-BE49-F238E27FC236}">
              <a16:creationId xmlns:a16="http://schemas.microsoft.com/office/drawing/2014/main" id="{048E9351-B3BC-43A2-A8CB-FAE88973A5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086" r="21655"/>
        <a:stretch/>
      </xdr:blipFill>
      <xdr:spPr bwMode="auto">
        <a:xfrm>
          <a:off x="6385561" y="0"/>
          <a:ext cx="1348740" cy="134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078C705D-6760-4F4F-B18B-A0EA320F288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27215</xdr:colOff>
      <xdr:row>6</xdr:row>
      <xdr:rowOff>90923</xdr:rowOff>
    </xdr:from>
    <xdr:to>
      <xdr:col>21</xdr:col>
      <xdr:colOff>639536</xdr:colOff>
      <xdr:row>25</xdr:row>
      <xdr:rowOff>136070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CEFD458-8DED-687D-C955-213F79B637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id="{E189D1F0-A217-42CB-9640-869A4D43BD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160449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BFD26E63-74A4-42BE-BA9A-A941149745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14375" cy="73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7D55E051-02ED-4767-9129-55037919B0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95C2E6CD-9AB7-4C1B-81BE-DCD312CE10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F6557815-8637-4A30-BB78-4552A1F3F38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y Condor Guerra" refreshedDate="44350.039387500001" createdVersion="7" refreshedVersion="7" minRefreshableVersion="3" recordCount="56" xr:uid="{E49465B9-7776-4FAE-93CD-F7CE5AD7FDCB}">
  <cacheSource type="worksheet">
    <worksheetSource ref="D2:E58" sheet="Sheet1"/>
  </cacheSource>
  <cacheFields count="2">
    <cacheField name="sector" numFmtId="0">
      <sharedItems count="7">
        <s v="COMERCIO"/>
        <s v="CONSTRUCCION"/>
        <s v="MANUFACTURA"/>
        <s v="AGROPECUARIO"/>
        <s v="MINERIA E HIDROCARBUROS"/>
        <s v="PESCA"/>
        <s v="OTROS SERVICIOS"/>
      </sharedItems>
    </cacheField>
    <cacheField name="contri" numFmtId="164">
      <sharedItems containsSemiMixedTypes="0" containsString="0" containsNumber="1" containsInteger="1" minValue="47" maxValue="2810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n v="37337"/>
  </r>
  <r>
    <x v="1"/>
    <n v="13306"/>
  </r>
  <r>
    <x v="2"/>
    <n v="5904"/>
  </r>
  <r>
    <x v="3"/>
    <n v="1746"/>
  </r>
  <r>
    <x v="4"/>
    <n v="910"/>
  </r>
  <r>
    <x v="5"/>
    <n v="480"/>
  </r>
  <r>
    <x v="6"/>
    <n v="230775"/>
  </r>
  <r>
    <x v="0"/>
    <n v="10502"/>
  </r>
  <r>
    <x v="1"/>
    <n v="4970"/>
  </r>
  <r>
    <x v="2"/>
    <n v="2006"/>
  </r>
  <r>
    <x v="4"/>
    <n v="1547"/>
  </r>
  <r>
    <x v="3"/>
    <n v="1284"/>
  </r>
  <r>
    <x v="5"/>
    <n v="60"/>
  </r>
  <r>
    <x v="6"/>
    <n v="78119"/>
  </r>
  <r>
    <x v="0"/>
    <n v="15704"/>
  </r>
  <r>
    <x v="1"/>
    <n v="6794"/>
  </r>
  <r>
    <x v="2"/>
    <n v="2641"/>
  </r>
  <r>
    <x v="3"/>
    <n v="1108"/>
  </r>
  <r>
    <x v="4"/>
    <n v="598"/>
  </r>
  <r>
    <x v="5"/>
    <n v="156"/>
  </r>
  <r>
    <x v="6"/>
    <n v="117757"/>
  </r>
  <r>
    <x v="0"/>
    <n v="5889"/>
  </r>
  <r>
    <x v="1"/>
    <n v="3039"/>
  </r>
  <r>
    <x v="3"/>
    <n v="1531"/>
  </r>
  <r>
    <x v="2"/>
    <n v="952"/>
  </r>
  <r>
    <x v="4"/>
    <n v="404"/>
  </r>
  <r>
    <x v="5"/>
    <n v="63"/>
  </r>
  <r>
    <x v="6"/>
    <n v="64110"/>
  </r>
  <r>
    <x v="0"/>
    <n v="20149"/>
  </r>
  <r>
    <x v="1"/>
    <n v="9565"/>
  </r>
  <r>
    <x v="2"/>
    <n v="3838"/>
  </r>
  <r>
    <x v="3"/>
    <n v="1912"/>
  </r>
  <r>
    <x v="4"/>
    <n v="340"/>
  </r>
  <r>
    <x v="5"/>
    <n v="77"/>
  </r>
  <r>
    <x v="6"/>
    <n v="141499"/>
  </r>
  <r>
    <x v="0"/>
    <n v="35769"/>
  </r>
  <r>
    <x v="1"/>
    <n v="11737"/>
  </r>
  <r>
    <x v="2"/>
    <n v="4345"/>
  </r>
  <r>
    <x v="4"/>
    <n v="1432"/>
  </r>
  <r>
    <x v="3"/>
    <n v="1414"/>
  </r>
  <r>
    <x v="5"/>
    <n v="278"/>
  </r>
  <r>
    <x v="6"/>
    <n v="211295"/>
  </r>
  <r>
    <x v="0"/>
    <n v="47442"/>
  </r>
  <r>
    <x v="1"/>
    <n v="21394"/>
  </r>
  <r>
    <x v="2"/>
    <n v="8026"/>
  </r>
  <r>
    <x v="3"/>
    <n v="3753"/>
  </r>
  <r>
    <x v="4"/>
    <n v="823"/>
  </r>
  <r>
    <x v="5"/>
    <n v="169"/>
  </r>
  <r>
    <x v="6"/>
    <n v="281072"/>
  </r>
  <r>
    <x v="0"/>
    <n v="7160"/>
  </r>
  <r>
    <x v="1"/>
    <n v="2771"/>
  </r>
  <r>
    <x v="2"/>
    <n v="1165"/>
  </r>
  <r>
    <x v="3"/>
    <n v="916"/>
  </r>
  <r>
    <x v="4"/>
    <n v="225"/>
  </r>
  <r>
    <x v="5"/>
    <n v="47"/>
  </r>
  <r>
    <x v="6"/>
    <n v="569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21AE4F-533D-4ADD-99FE-701F377EA2CF}" name="PivotTable8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H3:I11" firstHeaderRow="1" firstDataRow="1" firstDataCol="1"/>
  <pivotFields count="2">
    <pivotField axis="axisRow" showAll="0">
      <items count="8">
        <item x="3"/>
        <item x="0"/>
        <item x="1"/>
        <item x="2"/>
        <item x="4"/>
        <item x="6"/>
        <item x="5"/>
        <item t="default"/>
      </items>
    </pivotField>
    <pivotField dataField="1" numFmtId="164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contri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6DCE5-2421-405D-A655-FFDEF33ADC7D}">
  <sheetPr codeName="Hoja1"/>
  <dimension ref="B9:V24"/>
  <sheetViews>
    <sheetView showGridLines="0" tabSelected="1" topLeftCell="B1" zoomScaleNormal="100" workbookViewId="0">
      <selection activeCell="G16" sqref="G16"/>
    </sheetView>
  </sheetViews>
  <sheetFormatPr defaultColWidth="9.140625" defaultRowHeight="15" x14ac:dyDescent="0.25"/>
  <sheetData>
    <row r="9" spans="2:22" ht="30" x14ac:dyDescent="0.4">
      <c r="B9" s="50" t="s">
        <v>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2:22" ht="27.75" x14ac:dyDescent="0.4">
      <c r="B10" s="51" t="s">
        <v>81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3" spans="2:22" ht="22.5" x14ac:dyDescent="0.3">
      <c r="B13" s="52" t="s">
        <v>58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2:22" ht="36" x14ac:dyDescent="0.55000000000000004">
      <c r="B14" s="53" t="s">
        <v>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2:22" x14ac:dyDescent="0.25">
      <c r="B15" s="54" t="s">
        <v>82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2:22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2:22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 t="s">
        <v>59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2:22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 t="s">
        <v>60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2:22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 t="s">
        <v>61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2:22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 t="s">
        <v>62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2:22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 t="s">
        <v>63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2:22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2:22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2:22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0"/>
      <c r="N24" s="10"/>
      <c r="O24" s="10"/>
      <c r="P24" s="10"/>
      <c r="Q24" s="10"/>
      <c r="R24" s="10"/>
      <c r="S24" s="10"/>
      <c r="T24" s="10"/>
      <c r="U24" s="10"/>
      <c r="V24" s="10"/>
    </row>
  </sheetData>
  <mergeCells count="5">
    <mergeCell ref="B9:V9"/>
    <mergeCell ref="B10:V10"/>
    <mergeCell ref="B13:V13"/>
    <mergeCell ref="B14:V14"/>
    <mergeCell ref="B15:V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CA822-35C1-4BE1-BA53-3821064DB3FC}">
  <sheetPr codeName="Hoja2"/>
  <dimension ref="A1:Y83"/>
  <sheetViews>
    <sheetView showGridLines="0" zoomScaleNormal="100" workbookViewId="0">
      <pane ySplit="1" topLeftCell="A2" activePane="bottomLeft" state="frozen"/>
      <selection activeCell="C24" sqref="C24"/>
      <selection pane="bottomLeft" activeCell="M6" sqref="M6:V28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3" width="13.140625" style="1" bestFit="1" customWidth="1"/>
    <col min="4" max="4" width="12" style="1" customWidth="1"/>
    <col min="5" max="5" width="11.5703125" style="1" customWidth="1"/>
    <col min="6" max="6" width="13.140625" style="1" bestFit="1" customWidth="1"/>
    <col min="7" max="7" width="12" style="1" customWidth="1"/>
    <col min="8" max="9" width="8.7109375" style="1" customWidth="1"/>
    <col min="10" max="10" width="12" style="1" customWidth="1"/>
    <col min="11" max="11" width="8.7109375" style="1" customWidth="1"/>
    <col min="12" max="23" width="11.28515625" style="1" customWidth="1"/>
    <col min="24" max="27" width="10.7109375" style="1" customWidth="1"/>
    <col min="28" max="16384" width="8.85546875" style="1"/>
  </cols>
  <sheetData>
    <row r="1" spans="2:25" s="49" customFormat="1" ht="22.5" customHeight="1" x14ac:dyDescent="0.25">
      <c r="B1" s="59" t="s">
        <v>65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2:25" ht="18" x14ac:dyDescent="0.25">
      <c r="B2" s="60" t="s">
        <v>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4" spans="2:25" ht="16.5" x14ac:dyDescent="0.25">
      <c r="B4" s="18" t="s">
        <v>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2:25" ht="15" customHeight="1" x14ac:dyDescent="0.25">
      <c r="M6" s="61" t="s">
        <v>64</v>
      </c>
      <c r="N6" s="61"/>
      <c r="O6" s="61"/>
      <c r="P6" s="61"/>
      <c r="Q6" s="61"/>
      <c r="R6" s="61"/>
      <c r="S6" s="61"/>
      <c r="T6" s="61"/>
      <c r="U6" s="61"/>
      <c r="V6" s="61"/>
    </row>
    <row r="7" spans="2:25" ht="16.5" x14ac:dyDescent="0.25">
      <c r="B7" s="57" t="s">
        <v>67</v>
      </c>
      <c r="C7" s="57"/>
      <c r="D7" s="57"/>
      <c r="E7" s="57"/>
      <c r="F7" s="57"/>
      <c r="G7" s="57"/>
      <c r="H7" s="57"/>
      <c r="I7" s="57"/>
      <c r="J7" s="57"/>
      <c r="K7" s="57"/>
    </row>
    <row r="8" spans="2:25" x14ac:dyDescent="0.25">
      <c r="B8" s="58" t="s">
        <v>72</v>
      </c>
      <c r="C8" s="58"/>
      <c r="D8" s="58"/>
      <c r="E8" s="58"/>
      <c r="F8" s="58"/>
      <c r="G8" s="58"/>
      <c r="H8" s="58"/>
      <c r="I8" s="58"/>
      <c r="J8" s="58"/>
      <c r="K8" s="58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2:25" x14ac:dyDescent="0.25">
      <c r="T9" s="31"/>
      <c r="U9" s="31"/>
      <c r="V9" s="31"/>
      <c r="W9" s="31"/>
      <c r="X9" s="31"/>
      <c r="Y9" s="31"/>
    </row>
    <row r="10" spans="2:25" s="21" customFormat="1" x14ac:dyDescent="0.25">
      <c r="B10" s="55" t="s">
        <v>4</v>
      </c>
      <c r="C10" s="64">
        <v>2022</v>
      </c>
      <c r="D10" s="64"/>
      <c r="E10" s="64"/>
      <c r="F10" s="64">
        <v>2019</v>
      </c>
      <c r="G10" s="64"/>
      <c r="H10" s="64"/>
      <c r="I10" s="64" t="s">
        <v>73</v>
      </c>
      <c r="J10" s="64"/>
      <c r="K10" s="64"/>
      <c r="N10" s="31">
        <v>2020</v>
      </c>
      <c r="O10" s="31">
        <v>2021</v>
      </c>
      <c r="P10" s="31">
        <v>2020</v>
      </c>
      <c r="Q10" s="31">
        <v>2019</v>
      </c>
      <c r="R10" s="31">
        <v>2021</v>
      </c>
      <c r="S10" s="31">
        <v>2019</v>
      </c>
      <c r="T10" s="39"/>
      <c r="U10" s="39"/>
      <c r="V10" s="39"/>
      <c r="W10" s="39"/>
      <c r="X10" s="39"/>
      <c r="Y10" s="39"/>
    </row>
    <row r="11" spans="2:25" ht="25.5" x14ac:dyDescent="0.25">
      <c r="B11" s="56"/>
      <c r="C11" s="23" t="s">
        <v>5</v>
      </c>
      <c r="D11" s="23" t="s">
        <v>9</v>
      </c>
      <c r="E11" s="23" t="s">
        <v>10</v>
      </c>
      <c r="F11" s="23" t="s">
        <v>5</v>
      </c>
      <c r="G11" s="23" t="s">
        <v>9</v>
      </c>
      <c r="H11" s="23" t="s">
        <v>10</v>
      </c>
      <c r="I11" s="23" t="s">
        <v>5</v>
      </c>
      <c r="J11" s="23" t="s">
        <v>11</v>
      </c>
      <c r="K11" s="23" t="s">
        <v>10</v>
      </c>
      <c r="N11" s="39" t="s">
        <v>5</v>
      </c>
      <c r="O11" s="39" t="s">
        <v>6</v>
      </c>
      <c r="P11" s="39" t="s">
        <v>6</v>
      </c>
      <c r="Q11" s="39" t="s">
        <v>6</v>
      </c>
      <c r="R11" s="39" t="s">
        <v>7</v>
      </c>
      <c r="S11" s="39" t="s">
        <v>8</v>
      </c>
      <c r="T11" s="31"/>
      <c r="U11" s="31"/>
      <c r="V11" s="31"/>
      <c r="W11" s="31"/>
      <c r="X11" s="31"/>
      <c r="Y11" s="31"/>
    </row>
    <row r="12" spans="2:25" ht="16.5" x14ac:dyDescent="0.25">
      <c r="B12" s="22" t="s">
        <v>59</v>
      </c>
      <c r="C12" s="26">
        <f>Cajamarca!E10</f>
        <v>861231.6</v>
      </c>
      <c r="D12" s="15">
        <f>Cajamarca!E15</f>
        <v>0.88296156341685561</v>
      </c>
      <c r="E12" s="26">
        <f>Cajamarca!E18</f>
        <v>1452.979</v>
      </c>
      <c r="F12" s="26">
        <f>Cajamarca!C10</f>
        <v>870540.9</v>
      </c>
      <c r="G12" s="15">
        <f>Cajamarca!C15</f>
        <v>0.87887900499562965</v>
      </c>
      <c r="H12" s="26">
        <f>Cajamarca!C18</f>
        <v>1380.0050000000001</v>
      </c>
      <c r="I12" s="15">
        <f>C12/F12-1</f>
        <v>-1.0693696298473832E-2</v>
      </c>
      <c r="J12" s="15">
        <f t="shared" ref="J12:K16" si="0">D12/G12-1</f>
        <v>4.6451882432283487E-3</v>
      </c>
      <c r="K12" s="15">
        <f t="shared" si="0"/>
        <v>5.2879518552468863E-2</v>
      </c>
      <c r="N12" s="40">
        <f>Cajamarca!D10</f>
        <v>916002.1</v>
      </c>
      <c r="O12" s="41">
        <f t="shared" ref="O12:O17" si="1">C12/C$17</f>
        <v>0.22788618629869495</v>
      </c>
      <c r="P12" s="41">
        <f t="shared" ref="P12:P17" si="2">N12/$N$17</f>
        <v>0.24714875042444867</v>
      </c>
      <c r="Q12" s="41">
        <f t="shared" ref="Q12:Q17" si="3">F12/$F$17</f>
        <v>0.23659487348408381</v>
      </c>
      <c r="R12" s="40">
        <f>Cajamarca!E12</f>
        <v>760434.4</v>
      </c>
      <c r="S12" s="40">
        <f>Cajamarca!C12</f>
        <v>765100.12</v>
      </c>
      <c r="T12" s="31"/>
      <c r="U12" s="31"/>
      <c r="V12" s="31"/>
      <c r="W12" s="31"/>
      <c r="X12" s="31"/>
      <c r="Y12" s="31"/>
    </row>
    <row r="13" spans="2:25" ht="16.5" x14ac:dyDescent="0.25">
      <c r="B13" s="22" t="s">
        <v>60</v>
      </c>
      <c r="C13" s="26">
        <f>'La Libertad'!E10</f>
        <v>1048748.8</v>
      </c>
      <c r="D13" s="15">
        <f>'La Libertad'!E15</f>
        <v>0.73735359697193448</v>
      </c>
      <c r="E13" s="26">
        <f>'La Libertad'!E18</f>
        <v>1646.0989999999999</v>
      </c>
      <c r="F13" s="26">
        <f>'La Libertad'!C10</f>
        <v>1017938</v>
      </c>
      <c r="G13" s="15">
        <f>'La Libertad'!C15</f>
        <v>0.72751609626519498</v>
      </c>
      <c r="H13" s="26">
        <f>'La Libertad'!C18</f>
        <v>1622.098</v>
      </c>
      <c r="I13" s="15">
        <f t="shared" ref="I13:I16" si="4">C13/F13-1</f>
        <v>3.0267855213185868E-2</v>
      </c>
      <c r="J13" s="15">
        <f t="shared" si="0"/>
        <v>1.352203856002876E-2</v>
      </c>
      <c r="K13" s="15">
        <f t="shared" si="0"/>
        <v>1.4796270015745128E-2</v>
      </c>
      <c r="N13" s="40">
        <f>'La Libertad'!D10</f>
        <v>978289.4</v>
      </c>
      <c r="O13" s="41">
        <f t="shared" si="1"/>
        <v>0.2775041747392139</v>
      </c>
      <c r="P13" s="41">
        <f t="shared" si="2"/>
        <v>0.2639546380553971</v>
      </c>
      <c r="Q13" s="41">
        <f t="shared" si="3"/>
        <v>0.2766543333284413</v>
      </c>
      <c r="R13" s="40">
        <f>'La Libertad'!E12</f>
        <v>773298.7</v>
      </c>
      <c r="S13" s="40">
        <f>'La Libertad'!C12</f>
        <v>740566.28</v>
      </c>
      <c r="T13" s="31"/>
      <c r="U13" s="31"/>
      <c r="V13" s="31"/>
      <c r="W13" s="31"/>
      <c r="X13" s="31"/>
      <c r="Y13" s="31"/>
    </row>
    <row r="14" spans="2:25" ht="16.5" x14ac:dyDescent="0.25">
      <c r="B14" s="22" t="s">
        <v>61</v>
      </c>
      <c r="C14" s="26">
        <f>Lambayeque!E10</f>
        <v>707015</v>
      </c>
      <c r="D14" s="15">
        <f>Lambayeque!E15</f>
        <v>0.76909429078590974</v>
      </c>
      <c r="E14" s="26">
        <f>Lambayeque!E18</f>
        <v>1621.4280000000001</v>
      </c>
      <c r="F14" s="26">
        <f>Lambayeque!C10</f>
        <v>664910.6</v>
      </c>
      <c r="G14" s="15">
        <f>Lambayeque!C15</f>
        <v>0.75385260815514155</v>
      </c>
      <c r="H14" s="26">
        <f>Lambayeque!C18</f>
        <v>1478.8130000000001</v>
      </c>
      <c r="I14" s="15">
        <f t="shared" si="4"/>
        <v>6.3323400168383559E-2</v>
      </c>
      <c r="J14" s="15">
        <f t="shared" si="0"/>
        <v>2.0218385485285095E-2</v>
      </c>
      <c r="K14" s="15">
        <f t="shared" si="0"/>
        <v>9.6438833037037153E-2</v>
      </c>
      <c r="N14" s="40">
        <f>Lambayeque!D10</f>
        <v>663155.69999999995</v>
      </c>
      <c r="O14" s="41">
        <f t="shared" si="1"/>
        <v>0.18707970307403005</v>
      </c>
      <c r="P14" s="41">
        <f t="shared" si="2"/>
        <v>0.17892764939278039</v>
      </c>
      <c r="Q14" s="41">
        <f t="shared" si="3"/>
        <v>0.18070884353075914</v>
      </c>
      <c r="R14" s="40">
        <f>Lambayeque!E12</f>
        <v>543761.19999999995</v>
      </c>
      <c r="S14" s="40">
        <f>Lambayeque!C12</f>
        <v>501244.59</v>
      </c>
      <c r="T14" s="31"/>
      <c r="U14" s="31"/>
      <c r="V14" s="31"/>
      <c r="W14" s="31"/>
      <c r="X14" s="31"/>
      <c r="Y14" s="31"/>
    </row>
    <row r="15" spans="2:25" ht="16.5" x14ac:dyDescent="0.25">
      <c r="B15" s="22" t="s">
        <v>62</v>
      </c>
      <c r="C15" s="26">
        <f>Piura!E10</f>
        <v>1021159.8</v>
      </c>
      <c r="D15" s="15">
        <f>Piura!E15</f>
        <v>0.80742220757221339</v>
      </c>
      <c r="E15" s="26">
        <f>Piura!E18</f>
        <v>1592.0650000000001</v>
      </c>
      <c r="F15" s="26">
        <f>Piura!C10</f>
        <v>990368.3</v>
      </c>
      <c r="G15" s="15">
        <f>Piura!C15</f>
        <v>0.78861125704447521</v>
      </c>
      <c r="H15" s="26">
        <f>Piura!C18</f>
        <v>1504.67</v>
      </c>
      <c r="I15" s="15">
        <f t="shared" si="4"/>
        <v>3.1090958787755918E-2</v>
      </c>
      <c r="J15" s="15">
        <f t="shared" si="0"/>
        <v>2.3853261489364286E-2</v>
      </c>
      <c r="K15" s="15">
        <f t="shared" si="0"/>
        <v>5.8082503140223452E-2</v>
      </c>
      <c r="N15" s="40">
        <f>Piura!D10</f>
        <v>1012548.8</v>
      </c>
      <c r="O15" s="41">
        <f t="shared" si="1"/>
        <v>0.27020398743327356</v>
      </c>
      <c r="P15" s="41">
        <f t="shared" si="2"/>
        <v>0.27319824994263114</v>
      </c>
      <c r="Q15" s="41">
        <f t="shared" si="3"/>
        <v>0.26916146345467185</v>
      </c>
      <c r="R15" s="40">
        <f>Piura!E12</f>
        <v>824507.1</v>
      </c>
      <c r="S15" s="40">
        <f>Piura!C12</f>
        <v>781015.59</v>
      </c>
      <c r="T15" s="31"/>
      <c r="U15" s="31"/>
      <c r="V15" s="31"/>
      <c r="W15" s="31"/>
      <c r="X15" s="31"/>
      <c r="Y15" s="31"/>
    </row>
    <row r="16" spans="2:25" ht="16.5" x14ac:dyDescent="0.25">
      <c r="B16" s="22" t="s">
        <v>63</v>
      </c>
      <c r="C16" s="26">
        <f>Tumbes!E10</f>
        <v>141062.9</v>
      </c>
      <c r="D16" s="15">
        <f>Tumbes!E15</f>
        <v>0.76701031950994913</v>
      </c>
      <c r="E16" s="26">
        <f>Tumbes!E18</f>
        <v>1604.1869999999999</v>
      </c>
      <c r="F16" s="26">
        <f>Tumbes!C10</f>
        <v>135700.20000000001</v>
      </c>
      <c r="G16" s="15">
        <f>Tumbes!C15</f>
        <v>0.79438202743990061</v>
      </c>
      <c r="H16" s="26">
        <f>Tumbes!C18</f>
        <v>1489.508</v>
      </c>
      <c r="I16" s="15">
        <f t="shared" si="4"/>
        <v>3.9518733207467571E-2</v>
      </c>
      <c r="J16" s="15">
        <f t="shared" si="0"/>
        <v>-3.4456605240886229E-2</v>
      </c>
      <c r="K16" s="15">
        <f t="shared" si="0"/>
        <v>7.6991194407817876E-2</v>
      </c>
      <c r="N16" s="40">
        <f>Tumbes!D10</f>
        <v>136282.5</v>
      </c>
      <c r="O16" s="41">
        <f t="shared" si="1"/>
        <v>3.7325948454787511E-2</v>
      </c>
      <c r="P16" s="41">
        <f t="shared" si="2"/>
        <v>3.6770712184742725E-2</v>
      </c>
      <c r="Q16" s="41">
        <f t="shared" si="3"/>
        <v>3.6880486202043893E-2</v>
      </c>
      <c r="R16" s="40">
        <f>Tumbes!E12</f>
        <v>108196.7</v>
      </c>
      <c r="S16" s="40">
        <f>Tumbes!C12</f>
        <v>107797.8</v>
      </c>
      <c r="T16" s="31"/>
      <c r="U16" s="31"/>
      <c r="V16" s="31"/>
      <c r="W16" s="31"/>
      <c r="X16" s="31"/>
      <c r="Y16" s="31"/>
    </row>
    <row r="17" spans="2:25" ht="16.5" x14ac:dyDescent="0.25">
      <c r="B17" s="24" t="s">
        <v>58</v>
      </c>
      <c r="C17" s="29">
        <f>SUM(C12:C16)</f>
        <v>3779218.1</v>
      </c>
      <c r="D17" s="30">
        <f>R17/C17</f>
        <v>0.79651346398875467</v>
      </c>
      <c r="E17" s="29">
        <f>SUMPRODUCT(E12:E16,O12:O16)</f>
        <v>1581.3095689388501</v>
      </c>
      <c r="F17" s="29">
        <f>SUM(F12:F16)</f>
        <v>3679458</v>
      </c>
      <c r="G17" s="30">
        <f>S17/F17</f>
        <v>0.78699753605014644</v>
      </c>
      <c r="H17" s="29">
        <f>SUMPRODUCT(Q12:Q16,H12:H16)</f>
        <v>1502.4300946522287</v>
      </c>
      <c r="I17" s="30">
        <f t="shared" ref="I17" si="5">C17/F17-1</f>
        <v>2.7112716057636765E-2</v>
      </c>
      <c r="J17" s="30">
        <f t="shared" ref="J17" si="6">D17/G17-1</f>
        <v>1.2091432949546066E-2</v>
      </c>
      <c r="K17" s="30">
        <f t="shared" ref="K17" si="7">E17/H17-1</f>
        <v>5.2501260835619679E-2</v>
      </c>
      <c r="N17" s="42">
        <f>SUM(N12:N16)</f>
        <v>3706278.5</v>
      </c>
      <c r="O17" s="41">
        <f t="shared" si="1"/>
        <v>1</v>
      </c>
      <c r="P17" s="41">
        <f t="shared" si="2"/>
        <v>1</v>
      </c>
      <c r="Q17" s="41">
        <f t="shared" si="3"/>
        <v>1</v>
      </c>
      <c r="R17" s="40">
        <f>SUM(R12:R16)</f>
        <v>3010198.1</v>
      </c>
      <c r="S17" s="42">
        <f>SUM(S12:S16)</f>
        <v>2895724.38</v>
      </c>
      <c r="T17" s="31"/>
      <c r="U17" s="31"/>
      <c r="V17" s="31"/>
      <c r="W17" s="31"/>
      <c r="X17" s="31"/>
      <c r="Y17" s="31"/>
    </row>
    <row r="18" spans="2:25" ht="14.25" customHeight="1" x14ac:dyDescent="0.25">
      <c r="T18" s="31"/>
      <c r="U18" s="31"/>
      <c r="V18" s="31"/>
      <c r="W18" s="31"/>
      <c r="X18" s="31"/>
      <c r="Y18" s="31"/>
    </row>
    <row r="19" spans="2:25" ht="13.5" x14ac:dyDescent="0.25">
      <c r="B19" s="35" t="s">
        <v>12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2:25" ht="13.5" x14ac:dyDescent="0.25">
      <c r="B20" s="35" t="s">
        <v>13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2:25" x14ac:dyDescent="0.25"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7" spans="2:25" ht="13.5" x14ac:dyDescent="0.25">
      <c r="M27" s="35" t="s">
        <v>12</v>
      </c>
    </row>
    <row r="28" spans="2:25" ht="13.5" x14ac:dyDescent="0.25">
      <c r="M28" s="35" t="s">
        <v>13</v>
      </c>
    </row>
    <row r="29" spans="2:25" ht="16.5" x14ac:dyDescent="0.25">
      <c r="B29" s="18" t="s">
        <v>14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2:25" x14ac:dyDescent="0.25">
      <c r="E30" s="32">
        <f>+E35-C35</f>
        <v>99760.100000000093</v>
      </c>
    </row>
    <row r="31" spans="2:25" x14ac:dyDescent="0.25">
      <c r="C31" s="62" t="s">
        <v>15</v>
      </c>
      <c r="D31" s="62"/>
      <c r="E31" s="62"/>
    </row>
    <row r="32" spans="2:25" x14ac:dyDescent="0.25">
      <c r="B32" s="14"/>
      <c r="C32" s="16">
        <v>2019</v>
      </c>
      <c r="D32" s="16">
        <v>2021</v>
      </c>
      <c r="E32" s="16">
        <v>2022</v>
      </c>
      <c r="G32" s="16" t="s">
        <v>74</v>
      </c>
      <c r="H32" s="16" t="s">
        <v>75</v>
      </c>
    </row>
    <row r="33" spans="2:25" x14ac:dyDescent="0.25">
      <c r="B33" s="14" t="s">
        <v>16</v>
      </c>
      <c r="C33" s="26">
        <f>Cajamarca!C8+'La Libertad'!C8+Lambayeque!C8+Piura!C8+Tumbes!C8</f>
        <v>5177590</v>
      </c>
      <c r="D33" s="26">
        <f>Cajamarca!D8+'La Libertad'!D8+Lambayeque!D8+Piura!D8+Tumbes!D8</f>
        <v>5311733</v>
      </c>
      <c r="E33" s="26">
        <f>Cajamarca!E8+'La Libertad'!E8+Lambayeque!E8+Piura!E8+Tumbes!E8</f>
        <v>5378708</v>
      </c>
      <c r="G33" s="15">
        <f>+E33/D33-1</f>
        <v>1.2608879249013549E-2</v>
      </c>
      <c r="H33" s="15">
        <f>+E33/C33-1</f>
        <v>3.8843940906869712E-2</v>
      </c>
    </row>
    <row r="34" spans="2:25" x14ac:dyDescent="0.25">
      <c r="B34" s="14" t="s">
        <v>17</v>
      </c>
      <c r="C34" s="26">
        <f>Cajamarca!C9+'La Libertad'!C9+Lambayeque!C9+Piura!C9+Tumbes!C9</f>
        <v>3805262.8000000003</v>
      </c>
      <c r="D34" s="26">
        <f>Cajamarca!D9+'La Libertad'!D9+Lambayeque!D9+Piura!D9+Tumbes!D9</f>
        <v>3866831.5999999996</v>
      </c>
      <c r="E34" s="26">
        <f>Cajamarca!E9+'La Libertad'!E9+Lambayeque!E9+Piura!E9+Tumbes!E9</f>
        <v>3903201.9</v>
      </c>
      <c r="G34" s="15">
        <f t="shared" ref="G34:G37" si="8">+E34/D34-1</f>
        <v>9.405710866746908E-3</v>
      </c>
      <c r="H34" s="15">
        <f t="shared" ref="H34:H37" si="9">+E34/C34-1</f>
        <v>2.5737801867455667E-2</v>
      </c>
    </row>
    <row r="35" spans="2:25" x14ac:dyDescent="0.25">
      <c r="B35" s="14" t="s">
        <v>5</v>
      </c>
      <c r="C35" s="26">
        <f>Cajamarca!C10+'La Libertad'!C10+Lambayeque!C10+Piura!C10+Tumbes!C10</f>
        <v>3679458</v>
      </c>
      <c r="D35" s="26">
        <f>Cajamarca!D10+'La Libertad'!D10+Lambayeque!D10+Piura!D10+Tumbes!D10</f>
        <v>3706278.5</v>
      </c>
      <c r="E35" s="26">
        <f>Cajamarca!E10+'La Libertad'!E10+Lambayeque!E10+Piura!E10+Tumbes!E10</f>
        <v>3779218.1</v>
      </c>
      <c r="F35" s="32"/>
      <c r="G35" s="15">
        <f t="shared" si="8"/>
        <v>1.9680010555062299E-2</v>
      </c>
      <c r="H35" s="15">
        <f t="shared" si="9"/>
        <v>2.7112716057636765E-2</v>
      </c>
    </row>
    <row r="36" spans="2:25" x14ac:dyDescent="0.25">
      <c r="B36" s="14" t="s">
        <v>18</v>
      </c>
      <c r="C36" s="26">
        <f>Cajamarca!C11+'La Libertad'!C11+Lambayeque!C11+Piura!C11+Tumbes!C11</f>
        <v>125804.80000000005</v>
      </c>
      <c r="D36" s="26">
        <f>Cajamarca!D11+'La Libertad'!D11+Lambayeque!D11+Piura!D11+Tumbes!D11</f>
        <v>160553.09999999992</v>
      </c>
      <c r="E36" s="26">
        <f>Cajamarca!E11+'La Libertad'!E11+Lambayeque!E11+Piura!E11+Tumbes!E11</f>
        <v>123983.79999999981</v>
      </c>
      <c r="G36" s="15">
        <f t="shared" si="8"/>
        <v>-0.22777074998863378</v>
      </c>
      <c r="H36" s="15">
        <f t="shared" si="9"/>
        <v>-1.4474805412831859E-2</v>
      </c>
    </row>
    <row r="37" spans="2:25" x14ac:dyDescent="0.25">
      <c r="B37" s="14" t="s">
        <v>19</v>
      </c>
      <c r="C37" s="26">
        <f>Cajamarca!C12+'La Libertad'!C12+Lambayeque!C12+Piura!C12+Tumbes!C12</f>
        <v>2895724.38</v>
      </c>
      <c r="D37" s="26">
        <f>Cajamarca!D12+'La Libertad'!D12+Lambayeque!D12+Piura!D12+Tumbes!D12</f>
        <v>2984159.91</v>
      </c>
      <c r="E37" s="26">
        <f>Cajamarca!E12+'La Libertad'!E12+Lambayeque!E12+Piura!E12+Tumbes!E12</f>
        <v>3010198.1</v>
      </c>
      <c r="F37" s="32">
        <f>+E37-C37</f>
        <v>114473.7200000002</v>
      </c>
      <c r="G37" s="15">
        <f t="shared" si="8"/>
        <v>8.7254673962831042E-3</v>
      </c>
      <c r="H37" s="15">
        <f t="shared" si="9"/>
        <v>3.9531980595473692E-2</v>
      </c>
    </row>
    <row r="38" spans="2:25" x14ac:dyDescent="0.25">
      <c r="C38" s="27">
        <f>+C35/C33</f>
        <v>0.71065070814799935</v>
      </c>
      <c r="D38" s="27">
        <f t="shared" ref="D38" si="10">+D35/D33</f>
        <v>0.69775316266837961</v>
      </c>
      <c r="E38" s="27">
        <f>+E35/E33</f>
        <v>0.70262563054175842</v>
      </c>
    </row>
    <row r="39" spans="2:25" x14ac:dyDescent="0.25">
      <c r="B39" s="14" t="s">
        <v>20</v>
      </c>
      <c r="C39" s="15">
        <f>+C36/C35</f>
        <v>3.4191122714269342E-2</v>
      </c>
      <c r="D39" s="15">
        <f t="shared" ref="D39:E39" si="11">+D36/D35</f>
        <v>4.3319221693674644E-2</v>
      </c>
      <c r="E39" s="15">
        <f t="shared" si="11"/>
        <v>3.2806733223467527E-2</v>
      </c>
      <c r="G39" s="15">
        <f t="shared" ref="G39:G40" si="12">+E39/D39-1</f>
        <v>-0.24267491564240462</v>
      </c>
      <c r="H39" s="15">
        <f t="shared" ref="H39:H40" si="13">+E39/C39-1</f>
        <v>-4.0489734787914844E-2</v>
      </c>
    </row>
    <row r="40" spans="2:25" x14ac:dyDescent="0.25">
      <c r="B40" s="14" t="s">
        <v>21</v>
      </c>
      <c r="C40" s="15">
        <f>+C37/C35</f>
        <v>0.78699753605014644</v>
      </c>
      <c r="D40" s="15">
        <f t="shared" ref="D40:E40" si="14">+D37/D35</f>
        <v>0.80516343010920532</v>
      </c>
      <c r="E40" s="15">
        <f t="shared" si="14"/>
        <v>0.79651346398875467</v>
      </c>
      <c r="G40" s="15">
        <f t="shared" si="12"/>
        <v>-1.0743118473820257E-2</v>
      </c>
      <c r="H40" s="15">
        <f t="shared" si="13"/>
        <v>1.2091432949546066E-2</v>
      </c>
    </row>
    <row r="41" spans="2:25" x14ac:dyDescent="0.25">
      <c r="C41" s="20"/>
      <c r="D41" s="20"/>
      <c r="E41" s="20"/>
    </row>
    <row r="42" spans="2:25" x14ac:dyDescent="0.25">
      <c r="G42" s="16" t="s">
        <v>74</v>
      </c>
      <c r="H42" s="16" t="s">
        <v>75</v>
      </c>
    </row>
    <row r="43" spans="2:25" x14ac:dyDescent="0.25">
      <c r="B43" s="14" t="s">
        <v>22</v>
      </c>
      <c r="C43" s="26">
        <f>Cajamarca!C18*NORTE!$Q$12+'La Libertad'!C18*NORTE!$Q$13+NORTE!$Q$14*Lambayeque!C18+NORTE!$Q$15*Piura!C18+NORTE!$Q$16*Tumbes!C18</f>
        <v>1502.4300946522287</v>
      </c>
      <c r="D43" s="26">
        <f>Cajamarca!D18*NORTE!$Q$12+'La Libertad'!D18*NORTE!$Q$13+NORTE!$Q$14*Lambayeque!D18+NORTE!$Q$15*Piura!D18+NORTE!$Q$16*Tumbes!D18</f>
        <v>1529.5680361626903</v>
      </c>
      <c r="E43" s="26">
        <f>Cajamarca!E18*NORTE!$Q$12+'La Libertad'!E18*NORTE!$Q$13+NORTE!$Q$14*Lambayeque!E18+NORTE!$Q$15*Piura!E18+NORTE!$Q$16*Tumbes!E18</f>
        <v>1579.8599246999963</v>
      </c>
      <c r="G43" s="15">
        <f>+E43/D43-1</f>
        <v>3.2879798314481068E-2</v>
      </c>
      <c r="H43" s="15">
        <f>+E43/C43-1</f>
        <v>5.1536394487418979E-2</v>
      </c>
    </row>
    <row r="44" spans="2:25" x14ac:dyDescent="0.25">
      <c r="B44" s="19" t="s">
        <v>23</v>
      </c>
      <c r="C44" s="26">
        <f>Cajamarca!C19*NORTE!$Q$12+'La Libertad'!C19*NORTE!$Q$13+NORTE!$Q$14*Lambayeque!C19+NORTE!$Q$15*Piura!C19+NORTE!$Q$16*Tumbes!C19</f>
        <v>2311.7207003128451</v>
      </c>
      <c r="D44" s="26">
        <f>Cajamarca!D19*NORTE!$Q$12+'La Libertad'!D19*NORTE!$Q$13+NORTE!$Q$14*Lambayeque!D19+NORTE!$Q$15*Piura!D19+NORTE!$Q$16*Tumbes!D19</f>
        <v>2395.1646446164082</v>
      </c>
      <c r="E44" s="26">
        <f>Cajamarca!E19*NORTE!$Q$12+'La Libertad'!E19*NORTE!$Q$13+NORTE!$Q$14*Lambayeque!E19+NORTE!$Q$15*Piura!E19+NORTE!$Q$16*Tumbes!E19</f>
        <v>2438.1863779000605</v>
      </c>
      <c r="F44" s="32"/>
      <c r="G44" s="15">
        <f t="shared" ref="G44:G45" si="15">+E44/D44-1</f>
        <v>1.7961910627042776E-2</v>
      </c>
      <c r="H44" s="15">
        <f t="shared" ref="H44:H45" si="16">+E44/C44-1</f>
        <v>5.4706296296996859E-2</v>
      </c>
    </row>
    <row r="45" spans="2:25" x14ac:dyDescent="0.25">
      <c r="B45" s="19" t="s">
        <v>24</v>
      </c>
      <c r="C45" s="26">
        <f>Cajamarca!C20*NORTE!$Q$12+'La Libertad'!C20*NORTE!$Q$13+NORTE!$Q$14*Lambayeque!C20+NORTE!$Q$15*Piura!C20+NORTE!$Q$16*Tumbes!C20</f>
        <v>1147.162743401781</v>
      </c>
      <c r="D45" s="26">
        <f>Cajamarca!D20*NORTE!$Q$12+'La Libertad'!D20*NORTE!$Q$13+NORTE!$Q$14*Lambayeque!D20+NORTE!$Q$15*Piura!D20+NORTE!$Q$16*Tumbes!D20</f>
        <v>1204.0967157350349</v>
      </c>
      <c r="E45" s="26">
        <f>Cajamarca!E20*NORTE!$Q$12+'La Libertad'!E20*NORTE!$Q$13+NORTE!$Q$14*Lambayeque!E20+NORTE!$Q$15*Piura!E20+NORTE!$Q$16*Tumbes!E20</f>
        <v>1257.0552659644165</v>
      </c>
      <c r="G45" s="15">
        <f t="shared" si="15"/>
        <v>4.3981973820976128E-2</v>
      </c>
      <c r="H45" s="15">
        <f t="shared" si="16"/>
        <v>9.5795058891785301E-2</v>
      </c>
    </row>
    <row r="46" spans="2:25" x14ac:dyDescent="0.25">
      <c r="C46" s="27"/>
      <c r="E46" s="27">
        <f>+E45/C45-1</f>
        <v>9.5795058891785301E-2</v>
      </c>
    </row>
    <row r="47" spans="2:25" x14ac:dyDescent="0.25">
      <c r="E47" s="27" t="e">
        <f>+E46/C46-1</f>
        <v>#DIV/0!</v>
      </c>
    </row>
    <row r="48" spans="2:25" ht="16.5" x14ac:dyDescent="0.25">
      <c r="B48" s="18" t="s">
        <v>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50" spans="1:10" x14ac:dyDescent="0.25">
      <c r="C50" s="63" t="s">
        <v>26</v>
      </c>
      <c r="D50" s="63"/>
      <c r="E50" s="12"/>
      <c r="F50" s="63" t="s">
        <v>27</v>
      </c>
      <c r="G50" s="63"/>
      <c r="H50" s="12"/>
      <c r="I50" s="63" t="s">
        <v>28</v>
      </c>
      <c r="J50" s="63"/>
    </row>
    <row r="51" spans="1:10" x14ac:dyDescent="0.25">
      <c r="C51" s="12">
        <v>2019</v>
      </c>
      <c r="D51" s="12">
        <v>2022</v>
      </c>
      <c r="E51" s="12"/>
      <c r="F51" s="12">
        <v>2019</v>
      </c>
      <c r="G51" s="12">
        <v>2022</v>
      </c>
      <c r="H51" s="12"/>
      <c r="I51" s="12">
        <v>2019</v>
      </c>
      <c r="J51" s="12">
        <v>2022</v>
      </c>
    </row>
    <row r="53" spans="1:10" x14ac:dyDescent="0.25">
      <c r="B53" s="12" t="s">
        <v>29</v>
      </c>
    </row>
    <row r="54" spans="1:10" x14ac:dyDescent="0.25">
      <c r="B54" s="1" t="s">
        <v>30</v>
      </c>
      <c r="C54" s="26">
        <f>Cajamarca!C29+'La Libertad'!C29+Lambayeque!C29+Piura!C29+Tumbes!C29</f>
        <v>2060958.12</v>
      </c>
      <c r="D54" s="26">
        <f>Cajamarca!D29+'La Libertad'!D29+Lambayeque!D29+Piura!D29+Tumbes!D29</f>
        <v>2154541.21</v>
      </c>
      <c r="E54" s="27">
        <f>+D54/$E$35</f>
        <v>0.57010237382171725</v>
      </c>
      <c r="F54" s="26">
        <f>Cajamarca!F29+'La Libertad'!F29+Lambayeque!F29+Piura!F29+Tumbes!F29</f>
        <v>1574004.1</v>
      </c>
      <c r="G54" s="26">
        <f>Cajamarca!G29+'La Libertad'!G29+Lambayeque!G29+Piura!G29+Tumbes!G29</f>
        <v>1676710.5300000003</v>
      </c>
      <c r="H54" s="27">
        <f>+G54/$E$37</f>
        <v>0.55701002867552141</v>
      </c>
      <c r="I54" s="15">
        <f>F54/C54</f>
        <v>0.76372444676362472</v>
      </c>
      <c r="J54" s="15">
        <f>G54/D54</f>
        <v>0.77822161034459869</v>
      </c>
    </row>
    <row r="55" spans="1:10" x14ac:dyDescent="0.25">
      <c r="B55" s="1" t="s">
        <v>31</v>
      </c>
      <c r="C55" s="26">
        <f>Cajamarca!C30+'La Libertad'!C30+Lambayeque!C30+Piura!C30+Tumbes!C30</f>
        <v>1618499.7689999996</v>
      </c>
      <c r="D55" s="26">
        <f>Cajamarca!D30+'La Libertad'!D30+Lambayeque!D30+Piura!D30+Tumbes!D30</f>
        <v>1624676.8800000001</v>
      </c>
      <c r="E55" s="27">
        <f>+D55/$E$35</f>
        <v>0.42989762353223276</v>
      </c>
      <c r="F55" s="26">
        <f>Cajamarca!F30+'La Libertad'!F30+Lambayeque!F30+Piura!F30+Tumbes!F30</f>
        <v>1321720.3200000001</v>
      </c>
      <c r="G55" s="26">
        <f>Cajamarca!G30+'La Libertad'!G30+Lambayeque!G30+Piura!G30+Tumbes!G30</f>
        <v>1333487.47</v>
      </c>
      <c r="H55" s="27">
        <f>+G55/$E$37</f>
        <v>0.44298993810407361</v>
      </c>
      <c r="I55" s="15">
        <f>F55/C55</f>
        <v>0.81663299885216134</v>
      </c>
      <c r="J55" s="15">
        <f>G55/D55</f>
        <v>0.82077087845307428</v>
      </c>
    </row>
    <row r="57" spans="1:10" x14ac:dyDescent="0.25">
      <c r="B57" s="12" t="s">
        <v>32</v>
      </c>
    </row>
    <row r="58" spans="1:10" x14ac:dyDescent="0.25">
      <c r="B58" s="1" t="s">
        <v>33</v>
      </c>
      <c r="C58" s="26">
        <f>Cajamarca!C33+'La Libertad'!C33+Lambayeque!C33+Piura!C33+Tumbes!C33</f>
        <v>2625508</v>
      </c>
      <c r="D58" s="26">
        <f>Cajamarca!D33+'La Libertad'!D33+Lambayeque!D33+Piura!D33+Tumbes!D33</f>
        <v>2772124.64</v>
      </c>
      <c r="E58" s="27">
        <f>+D58/$E$35</f>
        <v>0.73351803644251179</v>
      </c>
      <c r="F58" s="26">
        <f>Cajamarca!F33+'La Libertad'!F33+Lambayeque!F33+Piura!F33+Tumbes!F33</f>
        <v>1894770.76</v>
      </c>
      <c r="G58" s="26">
        <f>Cajamarca!G33+'La Libertad'!G33+Lambayeque!G33+Piura!G33+Tumbes!G33</f>
        <v>2057544.4000000001</v>
      </c>
      <c r="H58" s="27">
        <f>+G58/$E$37</f>
        <v>0.68352458265122151</v>
      </c>
      <c r="I58" s="15">
        <f>F58/C58</f>
        <v>0.72167777054954696</v>
      </c>
      <c r="J58" s="15">
        <f>G58/D58</f>
        <v>0.7422265111427313</v>
      </c>
    </row>
    <row r="59" spans="1:10" x14ac:dyDescent="0.25">
      <c r="B59" s="1" t="s">
        <v>34</v>
      </c>
      <c r="C59" s="26">
        <f>Cajamarca!C34+'La Libertad'!C34+Lambayeque!C34+Piura!C34+Tumbes!C34</f>
        <v>1053950.0109999999</v>
      </c>
      <c r="D59" s="26">
        <f>Cajamarca!D34+'La Libertad'!D34+Lambayeque!D34+Piura!D34+Tumbes!D34</f>
        <v>1007093.4480000001</v>
      </c>
      <c r="E59" s="27">
        <f>+D59/$E$35</f>
        <v>0.26648196038222827</v>
      </c>
      <c r="F59" s="26">
        <f>Cajamarca!F34+'La Libertad'!F34+Lambayeque!F34+Piura!F34+Tumbes!F34</f>
        <v>1000953.6719999999</v>
      </c>
      <c r="G59" s="26">
        <f>Cajamarca!G34+'La Libertad'!G34+Lambayeque!G34+Piura!G34+Tumbes!G34</f>
        <v>952653.76589999977</v>
      </c>
      <c r="H59" s="27">
        <f>+G59/$E$37</f>
        <v>0.31647543924102528</v>
      </c>
      <c r="I59" s="15">
        <f>F59/C59</f>
        <v>0.94971645861105258</v>
      </c>
      <c r="J59" s="15">
        <f>G59/D59</f>
        <v>0.94594376300619099</v>
      </c>
    </row>
    <row r="61" spans="1:10" x14ac:dyDescent="0.25">
      <c r="B61" s="12" t="s">
        <v>35</v>
      </c>
    </row>
    <row r="62" spans="1:10" x14ac:dyDescent="0.2">
      <c r="A62" s="36"/>
      <c r="B62" s="1" t="s">
        <v>76</v>
      </c>
      <c r="C62" s="26">
        <v>1181121.0799999998</v>
      </c>
      <c r="D62" s="26">
        <v>1219840.8400000001</v>
      </c>
      <c r="E62" s="27"/>
      <c r="F62" s="26">
        <v>1080211.3099999998</v>
      </c>
      <c r="G62" s="26">
        <v>1088049.33</v>
      </c>
      <c r="H62" s="27">
        <f t="shared" ref="H62:H67" si="17">+G62/$E$37</f>
        <v>0.36145439398157886</v>
      </c>
      <c r="I62" s="15">
        <f>F62/C62</f>
        <v>0.91456441536036248</v>
      </c>
      <c r="J62" s="15">
        <f>G62/D62</f>
        <v>0.89196007734910732</v>
      </c>
    </row>
    <row r="63" spans="1:10" x14ac:dyDescent="0.2">
      <c r="A63" s="36"/>
      <c r="B63" s="1" t="s">
        <v>36</v>
      </c>
      <c r="C63" s="26">
        <v>682830.5199999999</v>
      </c>
      <c r="D63" s="26">
        <v>705061.51</v>
      </c>
      <c r="E63" s="27"/>
      <c r="F63" s="26">
        <v>539985.80999999994</v>
      </c>
      <c r="G63" s="26">
        <v>566802.85499999998</v>
      </c>
      <c r="H63" s="27">
        <f t="shared" si="17"/>
        <v>0.18829420395953342</v>
      </c>
      <c r="I63" s="15">
        <f t="shared" ref="I63:J68" si="18">F63/C63</f>
        <v>0.79080503021452531</v>
      </c>
      <c r="J63" s="15">
        <f t="shared" si="18"/>
        <v>0.80390554151793081</v>
      </c>
    </row>
    <row r="64" spans="1:10" x14ac:dyDescent="0.2">
      <c r="A64" s="36"/>
      <c r="B64" s="1" t="s">
        <v>77</v>
      </c>
      <c r="C64" s="26">
        <v>331377.89499999996</v>
      </c>
      <c r="D64" s="26">
        <v>328022.83399999997</v>
      </c>
      <c r="E64" s="27"/>
      <c r="F64" s="26">
        <v>238653.13870000001</v>
      </c>
      <c r="G64" s="26">
        <v>247819.32200000001</v>
      </c>
      <c r="H64" s="27">
        <f t="shared" si="17"/>
        <v>8.2326582426585151E-2</v>
      </c>
      <c r="I64" s="15">
        <f t="shared" si="18"/>
        <v>0.72018424373176748</v>
      </c>
      <c r="J64" s="15">
        <f t="shared" si="18"/>
        <v>0.7554941190466028</v>
      </c>
    </row>
    <row r="65" spans="1:10" x14ac:dyDescent="0.2">
      <c r="A65" s="36"/>
      <c r="B65" s="1" t="s">
        <v>79</v>
      </c>
      <c r="C65" s="26">
        <v>281748.84999999998</v>
      </c>
      <c r="D65" s="26">
        <v>304262.91000000003</v>
      </c>
      <c r="E65" s="27"/>
      <c r="F65" s="26">
        <v>253128.20499999999</v>
      </c>
      <c r="G65" s="26">
        <v>268318.772</v>
      </c>
      <c r="H65" s="27">
        <f t="shared" si="17"/>
        <v>8.9136582738524747E-2</v>
      </c>
      <c r="I65" s="15">
        <f t="shared" si="18"/>
        <v>0.89841788174113224</v>
      </c>
      <c r="J65" s="15">
        <f t="shared" si="18"/>
        <v>0.88186487140348446</v>
      </c>
    </row>
    <row r="66" spans="1:10" x14ac:dyDescent="0.2">
      <c r="A66" s="36"/>
      <c r="B66" s="1" t="s">
        <v>78</v>
      </c>
      <c r="C66" s="26">
        <v>209749.27000000002</v>
      </c>
      <c r="D66" s="26">
        <v>267963.52000000002</v>
      </c>
      <c r="E66" s="27"/>
      <c r="F66" s="26">
        <v>173763.11600000001</v>
      </c>
      <c r="G66" s="26">
        <v>240570.47399999999</v>
      </c>
      <c r="H66" s="27">
        <f t="shared" si="17"/>
        <v>7.9918485763445263E-2</v>
      </c>
      <c r="I66" s="15">
        <f t="shared" si="18"/>
        <v>0.82843251850173305</v>
      </c>
      <c r="J66" s="15">
        <f t="shared" si="18"/>
        <v>0.89777322674369997</v>
      </c>
    </row>
    <row r="67" spans="1:10" x14ac:dyDescent="0.2">
      <c r="A67" s="36"/>
      <c r="B67" s="1" t="s">
        <v>80</v>
      </c>
      <c r="C67" s="26">
        <v>242460.35799999998</v>
      </c>
      <c r="D67" s="26">
        <v>262432.84999999998</v>
      </c>
      <c r="E67" s="27"/>
      <c r="F67" s="26">
        <v>220672.326</v>
      </c>
      <c r="G67" s="26">
        <v>238520.69</v>
      </c>
      <c r="H67" s="27">
        <f t="shared" si="17"/>
        <v>7.9237539217103345E-2</v>
      </c>
      <c r="I67" s="15">
        <f t="shared" si="18"/>
        <v>0.91013775538515052</v>
      </c>
      <c r="J67" s="15">
        <f t="shared" si="18"/>
        <v>0.90888274848213557</v>
      </c>
    </row>
    <row r="68" spans="1:10" x14ac:dyDescent="0.2">
      <c r="A68" s="36"/>
      <c r="B68" s="1" t="s">
        <v>37</v>
      </c>
      <c r="C68" s="26">
        <v>750170.04</v>
      </c>
      <c r="D68" s="26">
        <v>691633.54</v>
      </c>
      <c r="E68" s="27"/>
      <c r="F68" s="26">
        <v>389310.56299999997</v>
      </c>
      <c r="G68" s="26">
        <v>360116.60999999993</v>
      </c>
      <c r="H68" s="27">
        <f t="shared" ref="H68" si="19">+G68/$E$37</f>
        <v>0.11963219629963885</v>
      </c>
      <c r="I68" s="15">
        <f t="shared" si="18"/>
        <v>0.51896309135459473</v>
      </c>
      <c r="J68" s="15">
        <f t="shared" si="18"/>
        <v>0.52067545769975221</v>
      </c>
    </row>
    <row r="70" spans="1:10" x14ac:dyDescent="0.25">
      <c r="B70" s="12" t="s">
        <v>38</v>
      </c>
    </row>
    <row r="71" spans="1:10" x14ac:dyDescent="0.25">
      <c r="B71" s="1" t="s">
        <v>39</v>
      </c>
      <c r="C71" s="26">
        <f>Cajamarca!C46+'La Libertad'!C46+Lambayeque!C46+Piura!C46+Tumbes!C46</f>
        <v>2889567.35</v>
      </c>
      <c r="D71" s="26">
        <f>Cajamarca!D46+'La Libertad'!D46+Lambayeque!D46+Piura!D46+Tumbes!D46</f>
        <v>2815891.9</v>
      </c>
      <c r="E71" s="27">
        <f>+D71/$E$35</f>
        <v>0.74509907221284732</v>
      </c>
      <c r="F71" s="26">
        <f>Cajamarca!F46+'La Libertad'!F46+Lambayeque!F46+Piura!F46+Tumbes!F46</f>
        <v>2135695.34</v>
      </c>
      <c r="G71" s="26">
        <f>Cajamarca!G46+'La Libertad'!G46+Lambayeque!G46+Piura!G46+Tumbes!G46</f>
        <v>2101033.36</v>
      </c>
      <c r="H71" s="27">
        <f t="shared" ref="H71:H73" si="20">+G71/$E$37</f>
        <v>0.69797179129174247</v>
      </c>
      <c r="I71" s="15">
        <f t="shared" ref="I71:J73" si="21">F71/C71</f>
        <v>0.73910557578801539</v>
      </c>
      <c r="J71" s="15">
        <f t="shared" si="21"/>
        <v>0.74613423903097986</v>
      </c>
    </row>
    <row r="72" spans="1:10" x14ac:dyDescent="0.25">
      <c r="B72" s="1" t="s">
        <v>40</v>
      </c>
      <c r="C72" s="26">
        <f>Cajamarca!C47+'La Libertad'!C47+Lambayeque!C47+Piura!C47+Tumbes!C47</f>
        <v>629784.0340000001</v>
      </c>
      <c r="D72" s="26">
        <f>Cajamarca!D47+'La Libertad'!D47+Lambayeque!D47+Piura!D47+Tumbes!D47</f>
        <v>760910.86</v>
      </c>
      <c r="E72" s="27">
        <f t="shared" ref="E72:E73" si="22">+D72/$E$35</f>
        <v>0.20134081703302595</v>
      </c>
      <c r="F72" s="26">
        <f>Cajamarca!F47+'La Libertad'!F47+Lambayeque!F47+Piura!F47+Tumbes!F47</f>
        <v>600794.56999999995</v>
      </c>
      <c r="G72" s="26">
        <f>Cajamarca!G47+'La Libertad'!G47+Lambayeque!G47+Piura!G47+Tumbes!G47</f>
        <v>707724.34000000008</v>
      </c>
      <c r="H72" s="27">
        <f t="shared" si="20"/>
        <v>0.23510889200282203</v>
      </c>
      <c r="I72" s="15">
        <f t="shared" si="21"/>
        <v>0.9539691982728159</v>
      </c>
      <c r="J72" s="15">
        <f t="shared" si="21"/>
        <v>0.93010151018215204</v>
      </c>
    </row>
    <row r="73" spans="1:10" x14ac:dyDescent="0.25">
      <c r="B73" s="1" t="s">
        <v>41</v>
      </c>
      <c r="C73" s="26">
        <f>Cajamarca!C48+'La Libertad'!C48+Lambayeque!C48+Piura!C48+Tumbes!C48</f>
        <v>160106.65731899999</v>
      </c>
      <c r="D73" s="26">
        <f>Cajamarca!D48+'La Libertad'!D48+Lambayeque!D48+Piura!D48+Tumbes!D48</f>
        <v>202415.34054500001</v>
      </c>
      <c r="E73" s="27">
        <f t="shared" si="22"/>
        <v>5.3560110898336351E-2</v>
      </c>
      <c r="F73" s="26">
        <f>Cajamarca!F48+'La Libertad'!F48+Lambayeque!F48+Piura!F48+Tumbes!F48</f>
        <v>159234.58731899998</v>
      </c>
      <c r="G73" s="26">
        <f>Cajamarca!G48+'La Libertad'!G48+Lambayeque!G48+Piura!G48+Tumbes!G48</f>
        <v>201440.42184499998</v>
      </c>
      <c r="H73" s="27">
        <f t="shared" si="20"/>
        <v>6.69193239624329E-2</v>
      </c>
      <c r="I73" s="15">
        <f t="shared" si="21"/>
        <v>0.99455319338619086</v>
      </c>
      <c r="J73" s="15">
        <f t="shared" si="21"/>
        <v>0.99518357305639438</v>
      </c>
    </row>
    <row r="75" spans="1:10" x14ac:dyDescent="0.25">
      <c r="B75" s="12" t="s">
        <v>42</v>
      </c>
    </row>
    <row r="76" spans="1:10" x14ac:dyDescent="0.25">
      <c r="B76" s="1" t="s">
        <v>43</v>
      </c>
      <c r="C76" s="26">
        <f>Cajamarca!C51+'La Libertad'!C51+Lambayeque!C51+Piura!C51+Tumbes!C51</f>
        <v>3327515</v>
      </c>
      <c r="D76" s="26">
        <f>Cajamarca!D51+'La Libertad'!D51+Lambayeque!D51+Piura!D51+Tumbes!D51</f>
        <v>3403351.1999999997</v>
      </c>
      <c r="E76" s="27">
        <f>+D76/$E$35</f>
        <v>0.90054373945764066</v>
      </c>
      <c r="F76" s="26">
        <f>Cajamarca!F51+'La Libertad'!F51+Lambayeque!F51+Piura!F51+Tumbes!F51</f>
        <v>2576347.9000000004</v>
      </c>
      <c r="G76" s="26">
        <f>Cajamarca!G51+'La Libertad'!G51+Lambayeque!G51+Piura!G51+Tumbes!G51</f>
        <v>2681494.11</v>
      </c>
      <c r="H76" s="27">
        <f t="shared" ref="H76:H78" si="23">+G76/$E$37</f>
        <v>0.89080320328419571</v>
      </c>
      <c r="I76" s="15">
        <f t="shared" ref="I76:J78" si="24">F76/C76</f>
        <v>0.77425583355747474</v>
      </c>
      <c r="J76" s="15">
        <f t="shared" si="24"/>
        <v>0.78789814874233377</v>
      </c>
    </row>
    <row r="77" spans="1:10" x14ac:dyDescent="0.25">
      <c r="B77" s="1" t="s">
        <v>44</v>
      </c>
      <c r="C77" s="26">
        <f>Cajamarca!C52+'La Libertad'!C52+Lambayeque!C52+Piura!C52+Tumbes!C52</f>
        <v>1121435.01</v>
      </c>
      <c r="D77" s="26">
        <f>Cajamarca!D52+'La Libertad'!D52+Lambayeque!D52+Piura!D52+Tumbes!D52</f>
        <v>2098629.02</v>
      </c>
      <c r="E77" s="27">
        <f>+D77/$E$35</f>
        <v>0.55530772886592594</v>
      </c>
      <c r="F77" s="26">
        <f>Cajamarca!F52+'La Libertad'!F52+Lambayeque!F52+Piura!F52+Tumbes!F52</f>
        <v>667398.60999999987</v>
      </c>
      <c r="G77" s="26">
        <f>Cajamarca!G52+'La Libertad'!G52+Lambayeque!G52+Piura!G52+Tumbes!G52</f>
        <v>1464629.3450000002</v>
      </c>
      <c r="H77" s="27">
        <f t="shared" si="23"/>
        <v>0.4865558000983391</v>
      </c>
      <c r="I77" s="15">
        <f t="shared" si="24"/>
        <v>0.59512910159635546</v>
      </c>
      <c r="J77" s="15">
        <f t="shared" si="24"/>
        <v>0.69789816639436364</v>
      </c>
    </row>
    <row r="78" spans="1:10" x14ac:dyDescent="0.25">
      <c r="B78" s="1" t="s">
        <v>45</v>
      </c>
      <c r="C78" s="26">
        <f>Cajamarca!C53+'La Libertad'!C53+Lambayeque!C53+Piura!C53+Tumbes!C53</f>
        <v>3521545.1999999997</v>
      </c>
      <c r="D78" s="26">
        <f>Cajamarca!D53+'La Libertad'!D53+Lambayeque!D53+Piura!D53+Tumbes!D53</f>
        <v>3667841.5</v>
      </c>
      <c r="E78" s="27">
        <f t="shared" ref="E78" si="25">+D78/$E$35</f>
        <v>0.97052919491468348</v>
      </c>
      <c r="F78" s="26">
        <f>Cajamarca!F53+'La Libertad'!F53+Lambayeque!F53+Piura!F53+Tumbes!F53</f>
        <v>2739903.5999999996</v>
      </c>
      <c r="G78" s="26">
        <f>Cajamarca!G53+'La Libertad'!G53+Lambayeque!G53+Piura!G53+Tumbes!G53</f>
        <v>2903480.3</v>
      </c>
      <c r="H78" s="27">
        <f t="shared" si="23"/>
        <v>0.96454791463724587</v>
      </c>
      <c r="I78" s="15">
        <f t="shared" si="24"/>
        <v>0.77804016259680542</v>
      </c>
      <c r="J78" s="15">
        <f t="shared" si="24"/>
        <v>0.79160462631768569</v>
      </c>
    </row>
    <row r="81" spans="4:7" x14ac:dyDescent="0.25">
      <c r="D81" s="34">
        <f>+D76/C76-1</f>
        <v>2.2790641063977102E-2</v>
      </c>
      <c r="G81" s="34">
        <f>+G76/F76-1</f>
        <v>4.0812116251845998E-2</v>
      </c>
    </row>
    <row r="82" spans="4:7" x14ac:dyDescent="0.25">
      <c r="D82" s="34">
        <f t="shared" ref="D82:D83" si="26">+D77/C77-1</f>
        <v>0.87137819069871925</v>
      </c>
      <c r="G82" s="34">
        <f>+G77/F77-1</f>
        <v>1.194534605039109</v>
      </c>
    </row>
    <row r="83" spans="4:7" x14ac:dyDescent="0.25">
      <c r="D83" s="34">
        <f t="shared" si="26"/>
        <v>4.1543212337584068E-2</v>
      </c>
      <c r="G83" s="34">
        <f t="shared" ref="G83" si="27">+G78/F78-1</f>
        <v>5.9701625998812569E-2</v>
      </c>
    </row>
  </sheetData>
  <mergeCells count="13">
    <mergeCell ref="C31:E31"/>
    <mergeCell ref="C50:D50"/>
    <mergeCell ref="F50:G50"/>
    <mergeCell ref="I50:J50"/>
    <mergeCell ref="C10:E10"/>
    <mergeCell ref="F10:H10"/>
    <mergeCell ref="I10:K10"/>
    <mergeCell ref="B10:B11"/>
    <mergeCell ref="B7:K7"/>
    <mergeCell ref="B8:K8"/>
    <mergeCell ref="B1:X1"/>
    <mergeCell ref="B2:X2"/>
    <mergeCell ref="M6:V6"/>
  </mergeCells>
  <conditionalFormatting sqref="J63:J6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{98C17CB0-4B9C-47A3-AC86-10353A050FE3}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C17CB0-4B9C-47A3-AC86-10353A050FE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J63:J68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A09FD-8B92-4417-95D4-EF5274DFD790}">
  <sheetPr codeName="Hoja3"/>
  <dimension ref="A1:X56"/>
  <sheetViews>
    <sheetView showGridLines="0" zoomScaleNormal="100" workbookViewId="0">
      <pane ySplit="1" topLeftCell="A2" activePane="bottomLeft" state="frozen"/>
      <selection activeCell="M6" sqref="M6:V28"/>
      <selection pane="bottomLeft" activeCell="A8" sqref="A8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 x14ac:dyDescent="0.25">
      <c r="B1" s="60" t="s">
        <v>66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4" ht="18" x14ac:dyDescent="0.25">
      <c r="B2" s="60" t="s">
        <v>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4" spans="2:24" ht="16.5" x14ac:dyDescent="0.25">
      <c r="B4" s="18" t="s">
        <v>14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 x14ac:dyDescent="0.25">
      <c r="C6" s="62" t="s">
        <v>15</v>
      </c>
      <c r="D6" s="62"/>
      <c r="E6" s="62"/>
    </row>
    <row r="7" spans="2:24" x14ac:dyDescent="0.25">
      <c r="B7" s="14"/>
      <c r="C7" s="16">
        <v>2019</v>
      </c>
      <c r="D7" s="16">
        <v>2021</v>
      </c>
      <c r="E7" s="16">
        <v>2022</v>
      </c>
      <c r="G7" s="16" t="s">
        <v>74</v>
      </c>
      <c r="H7" s="16" t="s">
        <v>75</v>
      </c>
    </row>
    <row r="8" spans="2:24" x14ac:dyDescent="0.25">
      <c r="B8" s="14" t="s">
        <v>16</v>
      </c>
      <c r="C8" s="26">
        <v>1128571</v>
      </c>
      <c r="D8" s="26">
        <v>1148557</v>
      </c>
      <c r="E8" s="26">
        <v>1158535</v>
      </c>
      <c r="G8" s="15">
        <f>+E8/D8-1</f>
        <v>8.6874225658803983E-3</v>
      </c>
      <c r="H8" s="15">
        <f>+E8/C8-1</f>
        <v>2.6550389829262055E-2</v>
      </c>
    </row>
    <row r="9" spans="2:24" x14ac:dyDescent="0.25">
      <c r="B9" s="14" t="s">
        <v>17</v>
      </c>
      <c r="C9" s="26">
        <v>891240.9</v>
      </c>
      <c r="D9" s="26">
        <v>940350.6</v>
      </c>
      <c r="E9" s="26">
        <v>877913.5</v>
      </c>
      <c r="G9" s="15">
        <f t="shared" ref="G9:G12" si="0">+E9/D9-1</f>
        <v>-6.6397681885883797E-2</v>
      </c>
      <c r="H9" s="15">
        <f t="shared" ref="H9:H12" si="1">+E9/C9-1</f>
        <v>-1.4953757171601967E-2</v>
      </c>
    </row>
    <row r="10" spans="2:24" x14ac:dyDescent="0.25">
      <c r="B10" s="14" t="s">
        <v>5</v>
      </c>
      <c r="C10" s="26">
        <v>870540.9</v>
      </c>
      <c r="D10" s="26">
        <v>916002.1</v>
      </c>
      <c r="E10" s="26">
        <v>861231.6</v>
      </c>
      <c r="G10" s="15">
        <f t="shared" si="0"/>
        <v>-5.9792985190754488E-2</v>
      </c>
      <c r="H10" s="15">
        <f t="shared" si="1"/>
        <v>-1.0693696298473832E-2</v>
      </c>
    </row>
    <row r="11" spans="2:24" x14ac:dyDescent="0.25">
      <c r="B11" s="14" t="s">
        <v>18</v>
      </c>
      <c r="C11" s="26">
        <v>20700</v>
      </c>
      <c r="D11" s="26">
        <v>24348.5</v>
      </c>
      <c r="E11" s="26">
        <v>16681.900000000023</v>
      </c>
      <c r="G11" s="15">
        <f t="shared" si="0"/>
        <v>-0.3148694991477905</v>
      </c>
      <c r="H11" s="15">
        <f t="shared" si="1"/>
        <v>-0.19411111111111001</v>
      </c>
    </row>
    <row r="12" spans="2:24" x14ac:dyDescent="0.25">
      <c r="B12" s="14" t="s">
        <v>19</v>
      </c>
      <c r="C12" s="33">
        <v>765100.12</v>
      </c>
      <c r="D12" s="33">
        <v>818747.2</v>
      </c>
      <c r="E12" s="33">
        <v>760434.4</v>
      </c>
      <c r="F12" s="32">
        <f>+E12-C12</f>
        <v>-4665.7199999999721</v>
      </c>
      <c r="G12" s="15">
        <f t="shared" si="0"/>
        <v>-7.1221984026326957E-2</v>
      </c>
      <c r="H12" s="67">
        <f t="shared" si="1"/>
        <v>-6.0981822875677549E-3</v>
      </c>
    </row>
    <row r="14" spans="2:24" x14ac:dyDescent="0.25">
      <c r="B14" s="14" t="s">
        <v>20</v>
      </c>
      <c r="C14" s="15">
        <f>+C11/C10</f>
        <v>2.3778319892839038E-2</v>
      </c>
      <c r="D14" s="15">
        <f t="shared" ref="D14:E14" si="2">+D11/D10</f>
        <v>2.6581270938134314E-2</v>
      </c>
      <c r="E14" s="15">
        <f t="shared" si="2"/>
        <v>1.9369818757230952E-2</v>
      </c>
      <c r="G14" s="15">
        <f t="shared" ref="G14:G15" si="3">+E14/D14-1</f>
        <v>-0.27129824595999996</v>
      </c>
      <c r="H14" s="15">
        <f t="shared" ref="H14:H15" si="4">+E14/C14-1</f>
        <v>-0.18540002638856445</v>
      </c>
    </row>
    <row r="15" spans="2:24" x14ac:dyDescent="0.25">
      <c r="B15" s="14" t="s">
        <v>21</v>
      </c>
      <c r="C15" s="15">
        <f>+C12/C10</f>
        <v>0.87887900499562965</v>
      </c>
      <c r="D15" s="15">
        <f t="shared" ref="D15:E15" si="5">+D12/D10</f>
        <v>0.89382677179451875</v>
      </c>
      <c r="E15" s="15">
        <f t="shared" si="5"/>
        <v>0.88296156341685561</v>
      </c>
      <c r="G15" s="15">
        <f t="shared" si="3"/>
        <v>-1.2155832338574091E-2</v>
      </c>
      <c r="H15" s="15">
        <f t="shared" si="4"/>
        <v>4.6451882432283487E-3</v>
      </c>
    </row>
    <row r="16" spans="2:24" x14ac:dyDescent="0.25">
      <c r="C16" s="20"/>
      <c r="D16" s="20"/>
      <c r="E16" s="20"/>
    </row>
    <row r="17" spans="2:24" x14ac:dyDescent="0.25">
      <c r="G17" s="16" t="s">
        <v>74</v>
      </c>
      <c r="H17" s="16" t="s">
        <v>75</v>
      </c>
    </row>
    <row r="18" spans="2:24" x14ac:dyDescent="0.25">
      <c r="B18" s="14" t="s">
        <v>22</v>
      </c>
      <c r="C18" s="25">
        <v>1380.0050000000001</v>
      </c>
      <c r="D18" s="25">
        <v>1478.3720000000001</v>
      </c>
      <c r="E18" s="25">
        <v>1452.979</v>
      </c>
      <c r="G18" s="15">
        <f>+E18/D18-1</f>
        <v>-1.7176326391463048E-2</v>
      </c>
      <c r="H18" s="15">
        <f>+E18/C18-1</f>
        <v>5.2879518552468863E-2</v>
      </c>
    </row>
    <row r="19" spans="2:24" x14ac:dyDescent="0.25">
      <c r="B19" s="19" t="s">
        <v>23</v>
      </c>
      <c r="C19" s="25">
        <v>2627.8850000000002</v>
      </c>
      <c r="D19" s="25">
        <v>2959.8290000000002</v>
      </c>
      <c r="E19" s="25">
        <v>2719.8319999999999</v>
      </c>
      <c r="G19" s="15">
        <f t="shared" ref="G19:G20" si="6">+E19/D19-1</f>
        <v>-8.1084751855597159E-2</v>
      </c>
      <c r="H19" s="15">
        <f t="shared" ref="H19:H20" si="7">+E19/C19-1</f>
        <v>3.4988974022835739E-2</v>
      </c>
    </row>
    <row r="20" spans="2:24" x14ac:dyDescent="0.25">
      <c r="B20" s="19" t="s">
        <v>24</v>
      </c>
      <c r="C20" s="25">
        <v>966.10569999999996</v>
      </c>
      <c r="D20" s="25">
        <v>1076.463</v>
      </c>
      <c r="E20" s="25">
        <v>1105.7180000000001</v>
      </c>
      <c r="F20" s="27">
        <f>+E20-E19</f>
        <v>-1614.1139999999998</v>
      </c>
      <c r="G20" s="15">
        <f t="shared" si="6"/>
        <v>2.7176967531629126E-2</v>
      </c>
      <c r="H20" s="15">
        <f t="shared" si="7"/>
        <v>0.14451037810873091</v>
      </c>
    </row>
    <row r="21" spans="2:24" x14ac:dyDescent="0.25">
      <c r="C21" s="27"/>
      <c r="E21" s="27">
        <f>+E20/C20-1</f>
        <v>0.14451037810873091</v>
      </c>
    </row>
    <row r="22" spans="2:24" x14ac:dyDescent="0.25">
      <c r="E22" s="27">
        <f>+E20-C20</f>
        <v>139.61230000000012</v>
      </c>
    </row>
    <row r="23" spans="2:24" ht="16.5" x14ac:dyDescent="0.25">
      <c r="B23" s="18" t="s">
        <v>25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 x14ac:dyDescent="0.25">
      <c r="C25" s="63" t="s">
        <v>26</v>
      </c>
      <c r="D25" s="63"/>
      <c r="E25" s="12"/>
      <c r="F25" s="63" t="s">
        <v>27</v>
      </c>
      <c r="G25" s="63"/>
      <c r="H25" s="12"/>
      <c r="I25" s="63" t="s">
        <v>28</v>
      </c>
      <c r="J25" s="63"/>
    </row>
    <row r="26" spans="2:24" x14ac:dyDescent="0.25">
      <c r="C26" s="12">
        <v>2019</v>
      </c>
      <c r="D26" s="12">
        <v>2022</v>
      </c>
      <c r="E26" s="12"/>
      <c r="F26" s="12">
        <v>2019</v>
      </c>
      <c r="G26" s="12">
        <v>2022</v>
      </c>
      <c r="H26" s="12"/>
      <c r="I26" s="12">
        <v>2019</v>
      </c>
      <c r="J26" s="12">
        <v>2022</v>
      </c>
    </row>
    <row r="28" spans="2:24" x14ac:dyDescent="0.25">
      <c r="B28" s="12" t="s">
        <v>29</v>
      </c>
    </row>
    <row r="29" spans="2:24" x14ac:dyDescent="0.25">
      <c r="B29" s="1" t="s">
        <v>30</v>
      </c>
      <c r="C29" s="26">
        <v>476919.6</v>
      </c>
      <c r="D29" s="26">
        <v>486171</v>
      </c>
      <c r="F29" s="26">
        <v>407611.4</v>
      </c>
      <c r="G29" s="26">
        <v>423332.9</v>
      </c>
      <c r="H29" s="34">
        <f>+G29/$E$12</f>
        <v>0.55669877638360388</v>
      </c>
      <c r="I29" s="15">
        <f>F29/C29</f>
        <v>0.85467529537473408</v>
      </c>
      <c r="J29" s="15">
        <f>G29/D29</f>
        <v>0.87074897515483241</v>
      </c>
    </row>
    <row r="30" spans="2:24" x14ac:dyDescent="0.25">
      <c r="B30" s="1" t="s">
        <v>31</v>
      </c>
      <c r="C30" s="26">
        <v>393621.2</v>
      </c>
      <c r="D30" s="26">
        <v>375060.6</v>
      </c>
      <c r="F30" s="43">
        <v>357488.7</v>
      </c>
      <c r="G30" s="43">
        <v>337101.48</v>
      </c>
      <c r="H30" s="34">
        <f>+G30/$E$12</f>
        <v>0.44330119731563955</v>
      </c>
      <c r="I30" s="15">
        <f>F30/C30</f>
        <v>0.90820489343561783</v>
      </c>
      <c r="J30" s="15">
        <f>G30/D30</f>
        <v>0.89879203520711048</v>
      </c>
    </row>
    <row r="31" spans="2:24" x14ac:dyDescent="0.25">
      <c r="H31" s="34"/>
    </row>
    <row r="32" spans="2:24" x14ac:dyDescent="0.25">
      <c r="B32" s="12" t="s">
        <v>32</v>
      </c>
      <c r="H32" s="34"/>
    </row>
    <row r="33" spans="1:11" x14ac:dyDescent="0.25">
      <c r="B33" s="1" t="s">
        <v>33</v>
      </c>
      <c r="C33" s="26">
        <v>318424.7</v>
      </c>
      <c r="D33" s="26">
        <v>350479.2</v>
      </c>
      <c r="F33" s="26">
        <v>228657.7</v>
      </c>
      <c r="G33" s="26">
        <v>262981.40000000002</v>
      </c>
      <c r="H33" s="34">
        <f>+G33/$E$12</f>
        <v>0.34583048846817033</v>
      </c>
      <c r="I33" s="15">
        <f>F33/C33</f>
        <v>0.71809033658507015</v>
      </c>
      <c r="J33" s="15">
        <f>G33/D33</f>
        <v>0.75034809483701181</v>
      </c>
    </row>
    <row r="34" spans="1:11" x14ac:dyDescent="0.25">
      <c r="B34" s="1" t="s">
        <v>34</v>
      </c>
      <c r="C34" s="26">
        <v>552116.19999999995</v>
      </c>
      <c r="D34" s="26">
        <v>510752.4</v>
      </c>
      <c r="F34" s="26">
        <v>536442.4</v>
      </c>
      <c r="G34" s="26">
        <v>497453.1</v>
      </c>
      <c r="H34" s="34">
        <f>+G34/$E$12</f>
        <v>0.6541696430356122</v>
      </c>
      <c r="I34" s="15">
        <f>F34/C34</f>
        <v>0.97161141078635271</v>
      </c>
      <c r="J34" s="15">
        <f>G34/D34</f>
        <v>0.97396135583503862</v>
      </c>
    </row>
    <row r="35" spans="1:11" x14ac:dyDescent="0.25">
      <c r="H35" s="34"/>
    </row>
    <row r="36" spans="1:11" x14ac:dyDescent="0.25">
      <c r="B36" s="12" t="s">
        <v>35</v>
      </c>
      <c r="H36" s="34"/>
    </row>
    <row r="37" spans="1:11" x14ac:dyDescent="0.2">
      <c r="A37" s="36"/>
      <c r="B37" s="1" t="s">
        <v>76</v>
      </c>
      <c r="C37" s="44">
        <v>487885.2</v>
      </c>
      <c r="D37" s="45">
        <v>444077.7</v>
      </c>
      <c r="F37" s="44">
        <v>481158.6</v>
      </c>
      <c r="G37" s="45">
        <v>440235.99</v>
      </c>
      <c r="H37" s="34">
        <f>+G37/$E$12</f>
        <v>0.57892697910562696</v>
      </c>
      <c r="I37" s="15">
        <f>F37/C37</f>
        <v>0.98621274021019689</v>
      </c>
      <c r="J37" s="15">
        <f>G37/D37</f>
        <v>0.99134901392256347</v>
      </c>
      <c r="K37" s="1" t="str">
        <f>+B37</f>
        <v>Agr/Pes/M</v>
      </c>
    </row>
    <row r="38" spans="1:11" x14ac:dyDescent="0.2">
      <c r="A38" s="36"/>
      <c r="B38" s="1" t="s">
        <v>36</v>
      </c>
      <c r="C38" s="46">
        <v>91529.4</v>
      </c>
      <c r="D38" s="47">
        <v>102633.26</v>
      </c>
      <c r="F38" s="46">
        <v>75334.570000000007</v>
      </c>
      <c r="G38" s="47">
        <v>89545.815000000002</v>
      </c>
      <c r="H38" s="34">
        <f t="shared" ref="H38:H43" si="8">+G38/$E$12</f>
        <v>0.11775613386243441</v>
      </c>
      <c r="I38" s="15">
        <f t="shared" ref="I38:I43" si="9">F38/C38</f>
        <v>0.82306417391570375</v>
      </c>
      <c r="J38" s="15">
        <f t="shared" ref="J38:J43" si="10">G38/D38</f>
        <v>0.87248339378482187</v>
      </c>
      <c r="K38" s="1" t="str">
        <f t="shared" ref="K38:K43" si="11">+B38</f>
        <v>Comercio</v>
      </c>
    </row>
    <row r="39" spans="1:11" x14ac:dyDescent="0.2">
      <c r="A39" s="36"/>
      <c r="B39" s="1" t="s">
        <v>77</v>
      </c>
      <c r="C39" s="46">
        <v>59404.01</v>
      </c>
      <c r="D39" s="47">
        <v>58451.74</v>
      </c>
      <c r="F39" s="46">
        <v>54730.21</v>
      </c>
      <c r="G39" s="47">
        <v>53155.15</v>
      </c>
      <c r="H39" s="34">
        <f t="shared" si="8"/>
        <v>6.9901032883309858E-2</v>
      </c>
      <c r="I39" s="15">
        <f t="shared" si="9"/>
        <v>0.92132180975661404</v>
      </c>
      <c r="J39" s="15">
        <f t="shared" si="10"/>
        <v>0.90938524670095366</v>
      </c>
      <c r="K39" s="1" t="str">
        <f t="shared" si="11"/>
        <v>Manuf</v>
      </c>
    </row>
    <row r="40" spans="1:11" x14ac:dyDescent="0.2">
      <c r="A40" s="36"/>
      <c r="B40" s="1" t="s">
        <v>78</v>
      </c>
      <c r="C40" s="46">
        <v>49497.15</v>
      </c>
      <c r="D40" s="47">
        <v>54413.55</v>
      </c>
      <c r="F40" s="46">
        <v>42980.741000000002</v>
      </c>
      <c r="G40" s="47">
        <v>50723.1</v>
      </c>
      <c r="H40" s="34">
        <f t="shared" si="8"/>
        <v>6.6702795139199383E-2</v>
      </c>
      <c r="I40" s="15">
        <f t="shared" si="9"/>
        <v>0.86834779376186311</v>
      </c>
      <c r="J40" s="15">
        <f t="shared" si="10"/>
        <v>0.93217773881689392</v>
      </c>
      <c r="K40" s="1" t="str">
        <f t="shared" si="11"/>
        <v>Const</v>
      </c>
    </row>
    <row r="41" spans="1:11" x14ac:dyDescent="0.2">
      <c r="A41" s="36"/>
      <c r="B41" s="1" t="s">
        <v>79</v>
      </c>
      <c r="C41" s="46">
        <v>30294.55</v>
      </c>
      <c r="D41" s="47">
        <v>39115.82</v>
      </c>
      <c r="F41" s="46">
        <v>28031.763999999999</v>
      </c>
      <c r="G41" s="47">
        <v>36818.07</v>
      </c>
      <c r="H41" s="34">
        <f t="shared" si="8"/>
        <v>4.8417154721038393E-2</v>
      </c>
      <c r="I41" s="15">
        <f t="shared" si="9"/>
        <v>0.92530715920850448</v>
      </c>
      <c r="J41" s="15">
        <f t="shared" si="10"/>
        <v>0.94125778265673576</v>
      </c>
      <c r="K41" s="1" t="str">
        <f t="shared" si="11"/>
        <v>Trans y C</v>
      </c>
    </row>
    <row r="42" spans="1:11" x14ac:dyDescent="0.2">
      <c r="A42" s="36"/>
      <c r="B42" s="1" t="s">
        <v>80</v>
      </c>
      <c r="C42" s="46">
        <v>29875.94</v>
      </c>
      <c r="D42" s="47">
        <v>34620.49</v>
      </c>
      <c r="F42" s="46">
        <v>28631.466</v>
      </c>
      <c r="G42" s="47">
        <v>31542.86</v>
      </c>
      <c r="H42" s="34">
        <f t="shared" si="8"/>
        <v>4.1480054032274186E-2</v>
      </c>
      <c r="I42" s="15">
        <f t="shared" si="9"/>
        <v>0.95834527716952178</v>
      </c>
      <c r="J42" s="15">
        <f t="shared" si="10"/>
        <v>0.91110380009064007</v>
      </c>
      <c r="K42" s="1" t="str">
        <f t="shared" si="11"/>
        <v>Hotel y R</v>
      </c>
    </row>
    <row r="43" spans="1:11" x14ac:dyDescent="0.2">
      <c r="A43" s="36"/>
      <c r="B43" s="1" t="s">
        <v>37</v>
      </c>
      <c r="C43" s="46">
        <v>122054.7</v>
      </c>
      <c r="D43" s="47">
        <v>127919</v>
      </c>
      <c r="F43" s="46">
        <v>54232.762999999999</v>
      </c>
      <c r="G43" s="47">
        <v>58413.41</v>
      </c>
      <c r="H43" s="34">
        <f t="shared" si="8"/>
        <v>7.6815843680927642E-2</v>
      </c>
      <c r="I43" s="15">
        <f t="shared" si="9"/>
        <v>0.44433162344424265</v>
      </c>
      <c r="J43" s="15">
        <f t="shared" si="10"/>
        <v>0.45664373548886406</v>
      </c>
      <c r="K43" s="1" t="str">
        <f t="shared" si="11"/>
        <v>Otros</v>
      </c>
    </row>
    <row r="44" spans="1:11" x14ac:dyDescent="0.25">
      <c r="H44" s="34"/>
    </row>
    <row r="45" spans="1:11" x14ac:dyDescent="0.25">
      <c r="B45" s="12" t="s">
        <v>38</v>
      </c>
      <c r="H45" s="34"/>
    </row>
    <row r="46" spans="1:11" x14ac:dyDescent="0.25">
      <c r="B46" s="1" t="s">
        <v>39</v>
      </c>
      <c r="C46" s="26">
        <v>556533.35</v>
      </c>
      <c r="D46" s="26">
        <v>512666.5</v>
      </c>
      <c r="F46" s="26">
        <v>453139.6</v>
      </c>
      <c r="G46" s="26">
        <v>416716.2</v>
      </c>
      <c r="H46" s="34">
        <f>+G46/$E$12</f>
        <v>0.54799756560197699</v>
      </c>
      <c r="I46" s="15">
        <f t="shared" ref="I46:J48" si="12">F46/C46</f>
        <v>0.81421823148603767</v>
      </c>
      <c r="J46" s="15">
        <f t="shared" si="12"/>
        <v>0.81284070638514516</v>
      </c>
    </row>
    <row r="47" spans="1:11" x14ac:dyDescent="0.25">
      <c r="B47" s="1" t="s">
        <v>40</v>
      </c>
      <c r="C47" s="26">
        <v>225912.6</v>
      </c>
      <c r="D47" s="26">
        <v>210541.5</v>
      </c>
      <c r="F47" s="26">
        <v>224113.5</v>
      </c>
      <c r="G47" s="26">
        <v>206210.9</v>
      </c>
      <c r="H47" s="34">
        <f t="shared" ref="H47:H48" si="13">+G47/$E$12</f>
        <v>0.27117513358154233</v>
      </c>
      <c r="I47" s="15">
        <f t="shared" si="12"/>
        <v>0.99203630076410076</v>
      </c>
      <c r="J47" s="15">
        <f t="shared" si="12"/>
        <v>0.97943113352949418</v>
      </c>
    </row>
    <row r="48" spans="1:11" x14ac:dyDescent="0.25">
      <c r="B48" s="1" t="s">
        <v>41</v>
      </c>
      <c r="C48" s="26">
        <v>88094.94</v>
      </c>
      <c r="D48" s="26">
        <v>138023.6</v>
      </c>
      <c r="F48" s="26">
        <v>87847.039999999994</v>
      </c>
      <c r="G48" s="26">
        <v>137507.29999999999</v>
      </c>
      <c r="H48" s="34">
        <f t="shared" si="13"/>
        <v>0.18082730081648066</v>
      </c>
      <c r="I48" s="15">
        <f t="shared" si="12"/>
        <v>0.99718599047800016</v>
      </c>
      <c r="J48" s="15">
        <f t="shared" si="12"/>
        <v>0.99625933536003974</v>
      </c>
    </row>
    <row r="49" spans="2:10" x14ac:dyDescent="0.25">
      <c r="H49" s="34"/>
    </row>
    <row r="50" spans="2:10" x14ac:dyDescent="0.25">
      <c r="B50" s="12" t="s">
        <v>42</v>
      </c>
      <c r="H50" s="20"/>
    </row>
    <row r="51" spans="2:10" x14ac:dyDescent="0.25">
      <c r="B51" s="1" t="s">
        <v>43</v>
      </c>
      <c r="C51" s="26">
        <v>792929.6</v>
      </c>
      <c r="D51" s="26">
        <v>775776.2</v>
      </c>
      <c r="F51" s="26">
        <v>688356.2</v>
      </c>
      <c r="G51" s="26">
        <v>675278.7</v>
      </c>
      <c r="H51" s="34">
        <f>+G51/$E$12</f>
        <v>0.88801703342194926</v>
      </c>
      <c r="I51" s="15">
        <f>F51/C51</f>
        <v>0.86811767400283701</v>
      </c>
      <c r="J51" s="15">
        <f>G51/D51</f>
        <v>0.87045555148508036</v>
      </c>
    </row>
    <row r="52" spans="2:10" x14ac:dyDescent="0.25">
      <c r="B52" s="1" t="s">
        <v>44</v>
      </c>
      <c r="C52" s="26">
        <v>100289</v>
      </c>
      <c r="D52" s="26">
        <v>348922</v>
      </c>
      <c r="F52" s="26">
        <v>49255.77</v>
      </c>
      <c r="G52" s="26">
        <v>261417.7</v>
      </c>
      <c r="H52" s="34">
        <f t="shared" ref="H52:H53" si="14">+G52/$E$12</f>
        <v>0.34377416382004811</v>
      </c>
      <c r="I52" s="15">
        <f t="shared" ref="I52:I53" si="15">F52/C52</f>
        <v>0.49113831028328131</v>
      </c>
      <c r="J52" s="15">
        <f t="shared" ref="J52:J53" si="16">G52/D52</f>
        <v>0.74921529740171156</v>
      </c>
    </row>
    <row r="53" spans="2:10" x14ac:dyDescent="0.25">
      <c r="B53" s="1" t="s">
        <v>45</v>
      </c>
      <c r="C53" s="26">
        <v>790050.3</v>
      </c>
      <c r="D53" s="26">
        <v>810768.3</v>
      </c>
      <c r="F53" s="26">
        <v>684857.4</v>
      </c>
      <c r="G53" s="26">
        <v>710413.8</v>
      </c>
      <c r="H53" s="34">
        <f t="shared" si="14"/>
        <v>0.9342210189333886</v>
      </c>
      <c r="I53" s="15">
        <f t="shared" si="15"/>
        <v>0.86685290797307457</v>
      </c>
      <c r="J53" s="15">
        <f t="shared" si="16"/>
        <v>0.87622296036981218</v>
      </c>
    </row>
    <row r="54" spans="2:10" x14ac:dyDescent="0.25">
      <c r="G54" s="34">
        <f>+G51/F51-1</f>
        <v>-1.8998158220990824E-2</v>
      </c>
    </row>
    <row r="55" spans="2:10" x14ac:dyDescent="0.25">
      <c r="G55" s="34">
        <f>+G52/F52-1</f>
        <v>4.3073518087322569</v>
      </c>
    </row>
    <row r="56" spans="2:10" x14ac:dyDescent="0.25">
      <c r="G56" s="34">
        <f>+G53/F53-1</f>
        <v>3.7316381483210925E-2</v>
      </c>
    </row>
  </sheetData>
  <mergeCells count="6">
    <mergeCell ref="I25:J25"/>
    <mergeCell ref="C6:E6"/>
    <mergeCell ref="B1:W1"/>
    <mergeCell ref="B2:W2"/>
    <mergeCell ref="C25:D25"/>
    <mergeCell ref="F25:G25"/>
  </mergeCells>
  <conditionalFormatting sqref="J37:J4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{25A14FEB-19EB-45B4-A7E3-4245AE5096B2}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A14FEB-19EB-45B4-A7E3-4245AE5096B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J37:J43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AB4C6-0F2F-415C-99AC-19CB748732D7}">
  <sheetPr codeName="Hoja4"/>
  <dimension ref="A1:X56"/>
  <sheetViews>
    <sheetView showGridLines="0" zoomScaleNormal="100" workbookViewId="0">
      <selection activeCell="A8" sqref="A8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 x14ac:dyDescent="0.25">
      <c r="B1" s="60" t="s">
        <v>68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4" ht="18" x14ac:dyDescent="0.25">
      <c r="B2" s="60" t="s">
        <v>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4" spans="2:24" ht="16.5" x14ac:dyDescent="0.25">
      <c r="B4" s="18" t="s">
        <v>14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 x14ac:dyDescent="0.25">
      <c r="C6" s="66" t="s">
        <v>15</v>
      </c>
      <c r="D6" s="66"/>
      <c r="E6" s="66"/>
    </row>
    <row r="7" spans="2:24" x14ac:dyDescent="0.25">
      <c r="B7" s="14"/>
      <c r="C7" s="17">
        <v>2019</v>
      </c>
      <c r="D7" s="17">
        <v>2021</v>
      </c>
      <c r="E7" s="17">
        <v>2022</v>
      </c>
      <c r="G7" s="17" t="s">
        <v>74</v>
      </c>
      <c r="H7" s="17" t="s">
        <v>75</v>
      </c>
    </row>
    <row r="8" spans="2:24" x14ac:dyDescent="0.25">
      <c r="B8" s="14" t="s">
        <v>16</v>
      </c>
      <c r="C8" s="26">
        <v>1470757</v>
      </c>
      <c r="D8" s="26">
        <v>1519624</v>
      </c>
      <c r="E8" s="26">
        <v>1544023</v>
      </c>
      <c r="G8" s="15">
        <f>+E8/D8-1</f>
        <v>1.6055945418077089E-2</v>
      </c>
      <c r="H8" s="15">
        <f>+E8/C8-1</f>
        <v>4.981516321186974E-2</v>
      </c>
    </row>
    <row r="9" spans="2:24" x14ac:dyDescent="0.25">
      <c r="B9" s="14" t="s">
        <v>17</v>
      </c>
      <c r="C9" s="26">
        <v>1070587.8</v>
      </c>
      <c r="D9" s="26">
        <v>1055250.2</v>
      </c>
      <c r="E9" s="26">
        <v>1101431.2</v>
      </c>
      <c r="G9" s="15">
        <f t="shared" ref="G9:G12" si="0">+E9/D9-1</f>
        <v>4.3763081020975036E-2</v>
      </c>
      <c r="H9" s="15">
        <f t="shared" ref="H9:H12" si="1">+E9/C9-1</f>
        <v>2.8809780944636154E-2</v>
      </c>
    </row>
    <row r="10" spans="2:24" x14ac:dyDescent="0.25">
      <c r="B10" s="14" t="s">
        <v>5</v>
      </c>
      <c r="C10" s="26">
        <v>1017938</v>
      </c>
      <c r="D10" s="26">
        <v>978289.4</v>
      </c>
      <c r="E10" s="26">
        <v>1048748.8</v>
      </c>
      <c r="G10" s="15">
        <f t="shared" si="0"/>
        <v>7.2023063931797804E-2</v>
      </c>
      <c r="H10" s="15">
        <f t="shared" si="1"/>
        <v>3.0267855213185868E-2</v>
      </c>
    </row>
    <row r="11" spans="2:24" x14ac:dyDescent="0.25">
      <c r="B11" s="14" t="s">
        <v>18</v>
      </c>
      <c r="C11" s="26">
        <v>52649.800000000047</v>
      </c>
      <c r="D11" s="26">
        <v>76960.79999999993</v>
      </c>
      <c r="E11" s="26">
        <v>52682.399999999907</v>
      </c>
      <c r="G11" s="15">
        <f t="shared" si="0"/>
        <v>-0.31546449621105865</v>
      </c>
      <c r="H11" s="15">
        <f t="shared" si="1"/>
        <v>6.1918563792939807E-4</v>
      </c>
    </row>
    <row r="12" spans="2:24" x14ac:dyDescent="0.25">
      <c r="B12" s="14" t="s">
        <v>19</v>
      </c>
      <c r="C12" s="33">
        <v>740566.28</v>
      </c>
      <c r="D12" s="33">
        <v>716949.61</v>
      </c>
      <c r="E12" s="33">
        <v>773298.7</v>
      </c>
      <c r="F12" s="32">
        <f>+E12-C12</f>
        <v>32732.419999999925</v>
      </c>
      <c r="G12" s="15">
        <f t="shared" si="0"/>
        <v>7.8595607297980097E-2</v>
      </c>
      <c r="H12" s="15">
        <f t="shared" si="1"/>
        <v>4.4199176878536584E-2</v>
      </c>
    </row>
    <row r="14" spans="2:24" x14ac:dyDescent="0.25">
      <c r="B14" s="14" t="s">
        <v>20</v>
      </c>
      <c r="C14" s="15">
        <f>+C11/C10</f>
        <v>5.1722010574317932E-2</v>
      </c>
      <c r="D14" s="15">
        <f t="shared" ref="D14:E14" si="2">+D11/D10</f>
        <v>7.8668745669737333E-2</v>
      </c>
      <c r="E14" s="15">
        <f t="shared" si="2"/>
        <v>5.0233573568808761E-2</v>
      </c>
      <c r="G14" s="15">
        <f t="shared" ref="G14:G15" si="3">+E14/D14-1</f>
        <v>-0.36145449960907605</v>
      </c>
      <c r="H14" s="15">
        <f t="shared" ref="H14:H15" si="4">+E14/C14-1</f>
        <v>-2.8777632365440953E-2</v>
      </c>
    </row>
    <row r="15" spans="2:24" x14ac:dyDescent="0.25">
      <c r="B15" s="14" t="s">
        <v>21</v>
      </c>
      <c r="C15" s="48">
        <f>+C12/C10</f>
        <v>0.72751609626519498</v>
      </c>
      <c r="D15" s="15">
        <f t="shared" ref="D15:E15" si="5">+D12/D10</f>
        <v>0.73286045008767342</v>
      </c>
      <c r="E15" s="68">
        <f t="shared" si="5"/>
        <v>0.73735359697193448</v>
      </c>
      <c r="G15" s="15">
        <f t="shared" si="3"/>
        <v>6.130971979349642E-3</v>
      </c>
      <c r="H15" s="15">
        <f t="shared" si="4"/>
        <v>1.352203856002876E-2</v>
      </c>
    </row>
    <row r="16" spans="2:24" x14ac:dyDescent="0.25">
      <c r="C16" s="20"/>
      <c r="D16" s="20"/>
      <c r="E16" s="20"/>
    </row>
    <row r="17" spans="2:24" x14ac:dyDescent="0.25">
      <c r="G17" s="17" t="s">
        <v>74</v>
      </c>
      <c r="H17" s="17" t="s">
        <v>75</v>
      </c>
    </row>
    <row r="18" spans="2:24" x14ac:dyDescent="0.25">
      <c r="B18" s="14" t="s">
        <v>22</v>
      </c>
      <c r="C18" s="26">
        <v>1622.098</v>
      </c>
      <c r="D18" s="26">
        <v>1642.559</v>
      </c>
      <c r="E18" s="26">
        <v>1646.0989999999999</v>
      </c>
      <c r="G18" s="15">
        <f>+E18/D18-1</f>
        <v>2.15517372587537E-3</v>
      </c>
      <c r="H18" s="15">
        <f>+E18/C18-1</f>
        <v>1.4796270015745128E-2</v>
      </c>
    </row>
    <row r="19" spans="2:24" x14ac:dyDescent="0.25">
      <c r="B19" s="19" t="s">
        <v>23</v>
      </c>
      <c r="C19" s="26">
        <v>2216.9229999999998</v>
      </c>
      <c r="D19" s="26">
        <v>2183.451</v>
      </c>
      <c r="E19" s="26">
        <v>2239.623</v>
      </c>
      <c r="G19" s="15">
        <f t="shared" ref="G19:G20" si="6">+E19/D19-1</f>
        <v>2.572624711981164E-2</v>
      </c>
      <c r="H19" s="15">
        <f t="shared" ref="H19:H20" si="7">+E19/C19-1</f>
        <v>1.0239417426766817E-2</v>
      </c>
    </row>
    <row r="20" spans="2:24" x14ac:dyDescent="0.25">
      <c r="B20" s="19" t="s">
        <v>24</v>
      </c>
      <c r="C20" s="26">
        <v>1267.578</v>
      </c>
      <c r="D20" s="26">
        <v>1335.135</v>
      </c>
      <c r="E20" s="26">
        <v>1329.2090000000001</v>
      </c>
      <c r="F20" s="32">
        <f>+E20-E19</f>
        <v>-910.41399999999999</v>
      </c>
      <c r="G20" s="15">
        <f t="shared" si="6"/>
        <v>-4.4385024735326128E-3</v>
      </c>
      <c r="H20" s="15">
        <f t="shared" si="7"/>
        <v>4.8621071050459985E-2</v>
      </c>
    </row>
    <row r="21" spans="2:24" x14ac:dyDescent="0.25">
      <c r="E21" s="1">
        <f>+E20/C20-1</f>
        <v>4.8621071050459985E-2</v>
      </c>
    </row>
    <row r="22" spans="2:24" x14ac:dyDescent="0.25">
      <c r="E22" s="32">
        <f>+E20-C20</f>
        <v>61.631000000000085</v>
      </c>
    </row>
    <row r="23" spans="2:24" ht="16.5" x14ac:dyDescent="0.25">
      <c r="B23" s="18" t="s">
        <v>25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 x14ac:dyDescent="0.25">
      <c r="C25" s="65" t="s">
        <v>26</v>
      </c>
      <c r="D25" s="65"/>
      <c r="E25" s="13"/>
      <c r="F25" s="65" t="s">
        <v>27</v>
      </c>
      <c r="G25" s="65"/>
      <c r="H25" s="13"/>
      <c r="I25" s="65" t="s">
        <v>28</v>
      </c>
      <c r="J25" s="65"/>
    </row>
    <row r="26" spans="2:24" x14ac:dyDescent="0.25">
      <c r="C26" s="13">
        <v>2019</v>
      </c>
      <c r="D26" s="13">
        <v>2022</v>
      </c>
      <c r="E26" s="13"/>
      <c r="F26" s="13">
        <v>2019</v>
      </c>
      <c r="G26" s="13">
        <v>2022</v>
      </c>
      <c r="H26" s="13"/>
      <c r="I26" s="13">
        <v>2019</v>
      </c>
      <c r="J26" s="13">
        <v>2022</v>
      </c>
    </row>
    <row r="28" spans="2:24" x14ac:dyDescent="0.25">
      <c r="B28" s="13" t="s">
        <v>29</v>
      </c>
    </row>
    <row r="29" spans="2:24" x14ac:dyDescent="0.25">
      <c r="B29" s="1" t="s">
        <v>30</v>
      </c>
      <c r="C29" s="26">
        <v>563736.5</v>
      </c>
      <c r="D29" s="26">
        <v>591405.1</v>
      </c>
      <c r="F29" s="26">
        <v>398033.9</v>
      </c>
      <c r="G29" s="26">
        <v>417550.2</v>
      </c>
      <c r="H29" s="34">
        <f>+G29/$E$12</f>
        <v>0.53995978526796962</v>
      </c>
      <c r="I29" s="15">
        <f>F29/C29</f>
        <v>0.70606373722474958</v>
      </c>
      <c r="J29" s="15">
        <f>G29/D29</f>
        <v>0.70603077315363028</v>
      </c>
    </row>
    <row r="30" spans="2:24" x14ac:dyDescent="0.25">
      <c r="B30" s="1" t="s">
        <v>31</v>
      </c>
      <c r="C30" s="26">
        <v>454201.5</v>
      </c>
      <c r="D30" s="26">
        <v>457343.7</v>
      </c>
      <c r="F30" s="26">
        <v>342532.4</v>
      </c>
      <c r="G30" s="26">
        <v>355748.5</v>
      </c>
      <c r="H30" s="34">
        <f>+G30/$E$12</f>
        <v>0.46004021473203049</v>
      </c>
      <c r="I30" s="15">
        <f>F30/C30</f>
        <v>0.75414193920539674</v>
      </c>
      <c r="J30" s="15">
        <f>G30/D30</f>
        <v>0.77785809665684691</v>
      </c>
    </row>
    <row r="31" spans="2:24" x14ac:dyDescent="0.25">
      <c r="H31" s="34"/>
    </row>
    <row r="32" spans="2:24" x14ac:dyDescent="0.25">
      <c r="B32" s="13" t="s">
        <v>32</v>
      </c>
      <c r="H32" s="34"/>
    </row>
    <row r="33" spans="1:11" x14ac:dyDescent="0.25">
      <c r="B33" s="1" t="s">
        <v>33</v>
      </c>
      <c r="C33" s="26">
        <v>825081.6</v>
      </c>
      <c r="D33" s="26">
        <v>867418.9</v>
      </c>
      <c r="F33" s="26">
        <v>555808.69999999995</v>
      </c>
      <c r="G33" s="26">
        <v>600888.4</v>
      </c>
      <c r="H33" s="34">
        <f>+G33/$E$12</f>
        <v>0.77704566165700273</v>
      </c>
      <c r="I33" s="15">
        <f>F33/C33</f>
        <v>0.67364088594388716</v>
      </c>
      <c r="J33" s="15">
        <f>G33/D33</f>
        <v>0.69273150492801117</v>
      </c>
    </row>
    <row r="34" spans="1:11" x14ac:dyDescent="0.25">
      <c r="B34" s="1" t="s">
        <v>34</v>
      </c>
      <c r="C34" s="26">
        <v>192856.4</v>
      </c>
      <c r="D34" s="26">
        <v>181329.9</v>
      </c>
      <c r="F34" s="26">
        <v>184757.6</v>
      </c>
      <c r="G34" s="26">
        <v>172410.3</v>
      </c>
      <c r="H34" s="34">
        <f>+G34/$E$12</f>
        <v>0.22295433834299735</v>
      </c>
      <c r="I34" s="15">
        <f>F34/C34</f>
        <v>0.95800606046778858</v>
      </c>
      <c r="J34" s="15">
        <f>G34/D34</f>
        <v>0.95081009805884187</v>
      </c>
    </row>
    <row r="35" spans="1:11" x14ac:dyDescent="0.25">
      <c r="H35" s="34"/>
    </row>
    <row r="36" spans="1:11" x14ac:dyDescent="0.25">
      <c r="B36" s="13" t="s">
        <v>35</v>
      </c>
      <c r="H36" s="34"/>
    </row>
    <row r="37" spans="1:11" x14ac:dyDescent="0.2">
      <c r="A37" s="36"/>
      <c r="B37" s="1" t="s">
        <v>76</v>
      </c>
      <c r="C37" s="44">
        <v>266919.2</v>
      </c>
      <c r="D37" s="45">
        <v>273810.90000000002</v>
      </c>
      <c r="F37" s="44">
        <v>221512.3</v>
      </c>
      <c r="G37" s="45">
        <v>219422.24</v>
      </c>
      <c r="H37" s="34">
        <f>+G37/$E$12</f>
        <v>0.28374836269607073</v>
      </c>
      <c r="I37" s="15">
        <f>F37/C37</f>
        <v>0.82988522369316253</v>
      </c>
      <c r="J37" s="15">
        <f>G37/D37</f>
        <v>0.80136415314364762</v>
      </c>
      <c r="K37" s="1" t="str">
        <f>+B37</f>
        <v>Agr/Pes/M</v>
      </c>
    </row>
    <row r="38" spans="1:11" x14ac:dyDescent="0.2">
      <c r="A38" s="36"/>
      <c r="B38" s="1" t="s">
        <v>36</v>
      </c>
      <c r="C38" s="46">
        <v>211028</v>
      </c>
      <c r="D38" s="47">
        <v>210439.5</v>
      </c>
      <c r="F38" s="46">
        <v>157617.79999999999</v>
      </c>
      <c r="G38" s="47">
        <v>163634.29999999999</v>
      </c>
      <c r="H38" s="34">
        <f t="shared" ref="H38:H43" si="8">+G38/$E$12</f>
        <v>0.21160555423150201</v>
      </c>
      <c r="I38" s="15">
        <f t="shared" ref="I38:I43" si="9">F38/C38</f>
        <v>0.74690467615671852</v>
      </c>
      <c r="J38" s="15">
        <f t="shared" ref="J38:J43" si="10">G38/D38</f>
        <v>0.77758358102922687</v>
      </c>
      <c r="K38" s="1" t="str">
        <f t="shared" ref="K38:K43" si="11">+B38</f>
        <v>Comercio</v>
      </c>
    </row>
    <row r="39" spans="1:11" x14ac:dyDescent="0.2">
      <c r="A39" s="36"/>
      <c r="B39" s="1" t="s">
        <v>77</v>
      </c>
      <c r="C39" s="46">
        <v>102784.3</v>
      </c>
      <c r="D39" s="47">
        <v>112847.4</v>
      </c>
      <c r="F39" s="46">
        <v>69612.460000000006</v>
      </c>
      <c r="G39" s="47">
        <v>75749.67</v>
      </c>
      <c r="H39" s="34">
        <f t="shared" si="8"/>
        <v>9.795654641602268E-2</v>
      </c>
      <c r="I39" s="15">
        <f t="shared" si="9"/>
        <v>0.67726744259580507</v>
      </c>
      <c r="J39" s="15">
        <f t="shared" si="10"/>
        <v>0.67125755666501841</v>
      </c>
      <c r="K39" s="1" t="str">
        <f t="shared" si="11"/>
        <v>Manuf</v>
      </c>
    </row>
    <row r="40" spans="1:11" x14ac:dyDescent="0.2">
      <c r="A40" s="36"/>
      <c r="B40" s="1" t="s">
        <v>80</v>
      </c>
      <c r="C40" s="46">
        <v>79540.19</v>
      </c>
      <c r="D40" s="47">
        <v>85845.9</v>
      </c>
      <c r="F40" s="46">
        <v>71994.05</v>
      </c>
      <c r="G40" s="47">
        <v>79561.179999999993</v>
      </c>
      <c r="H40" s="34">
        <f t="shared" si="8"/>
        <v>0.10288544387828404</v>
      </c>
      <c r="I40" s="15">
        <f t="shared" si="9"/>
        <v>0.90512796109740246</v>
      </c>
      <c r="J40" s="15">
        <f t="shared" si="10"/>
        <v>0.9267906795781744</v>
      </c>
      <c r="K40" s="1" t="str">
        <f t="shared" si="11"/>
        <v>Hotel y R</v>
      </c>
    </row>
    <row r="41" spans="1:11" x14ac:dyDescent="0.2">
      <c r="A41" s="36"/>
      <c r="B41" s="1" t="s">
        <v>79</v>
      </c>
      <c r="C41" s="46">
        <v>79266.78</v>
      </c>
      <c r="D41" s="47">
        <v>81997.69</v>
      </c>
      <c r="F41" s="46">
        <v>66132.701000000001</v>
      </c>
      <c r="G41" s="47">
        <v>64723.421999999999</v>
      </c>
      <c r="H41" s="34">
        <f t="shared" si="8"/>
        <v>8.3697828536372823E-2</v>
      </c>
      <c r="I41" s="15">
        <f t="shared" si="9"/>
        <v>0.83430537988297249</v>
      </c>
      <c r="J41" s="15">
        <f t="shared" si="10"/>
        <v>0.78933226045758109</v>
      </c>
      <c r="K41" s="1" t="str">
        <f t="shared" si="11"/>
        <v>Trans y C</v>
      </c>
    </row>
    <row r="42" spans="1:11" x14ac:dyDescent="0.2">
      <c r="A42" s="36"/>
      <c r="B42" s="1" t="s">
        <v>78</v>
      </c>
      <c r="C42" s="46">
        <v>59317.48</v>
      </c>
      <c r="D42" s="47">
        <v>76121.31</v>
      </c>
      <c r="F42" s="46">
        <v>51172.75</v>
      </c>
      <c r="G42" s="47">
        <v>68624.22</v>
      </c>
      <c r="H42" s="34">
        <f t="shared" si="8"/>
        <v>8.8742189790310011E-2</v>
      </c>
      <c r="I42" s="15">
        <f t="shared" si="9"/>
        <v>0.86269258235515056</v>
      </c>
      <c r="J42" s="15">
        <f t="shared" si="10"/>
        <v>0.90151128507904033</v>
      </c>
      <c r="K42" s="1" t="str">
        <f t="shared" si="11"/>
        <v>Const</v>
      </c>
    </row>
    <row r="43" spans="1:11" x14ac:dyDescent="0.2">
      <c r="A43" s="36"/>
      <c r="B43" s="1" t="s">
        <v>37</v>
      </c>
      <c r="C43" s="46">
        <v>219082</v>
      </c>
      <c r="D43" s="47">
        <v>207686.07</v>
      </c>
      <c r="F43" s="46">
        <v>102524.2</v>
      </c>
      <c r="G43" s="47">
        <v>101583.7</v>
      </c>
      <c r="H43" s="34">
        <f t="shared" si="8"/>
        <v>0.1313641158326013</v>
      </c>
      <c r="I43" s="15">
        <f t="shared" si="9"/>
        <v>0.46797180964205182</v>
      </c>
      <c r="J43" s="15">
        <f t="shared" si="10"/>
        <v>0.48912139364955959</v>
      </c>
      <c r="K43" s="1" t="str">
        <f t="shared" si="11"/>
        <v>Otros</v>
      </c>
    </row>
    <row r="44" spans="1:11" x14ac:dyDescent="0.25">
      <c r="H44" s="34"/>
    </row>
    <row r="45" spans="1:11" x14ac:dyDescent="0.25">
      <c r="B45" s="13" t="s">
        <v>38</v>
      </c>
      <c r="H45" s="34"/>
    </row>
    <row r="46" spans="1:11" x14ac:dyDescent="0.25">
      <c r="B46" s="1" t="s">
        <v>39</v>
      </c>
      <c r="C46" s="26">
        <v>795723.3</v>
      </c>
      <c r="D46" s="26">
        <v>802075.2</v>
      </c>
      <c r="F46" s="26">
        <v>531400.30000000005</v>
      </c>
      <c r="G46" s="26">
        <v>549292.80000000005</v>
      </c>
      <c r="H46" s="34">
        <f>+G46/$E$12</f>
        <v>0.71032422529612438</v>
      </c>
      <c r="I46" s="15">
        <f t="shared" ref="I46:J48" si="12">F46/C46</f>
        <v>0.6678204596999987</v>
      </c>
      <c r="J46" s="15">
        <f t="shared" si="12"/>
        <v>0.68483952626885869</v>
      </c>
    </row>
    <row r="47" spans="1:11" x14ac:dyDescent="0.25">
      <c r="B47" s="1" t="s">
        <v>40</v>
      </c>
      <c r="C47" s="26">
        <v>168758.39999999999</v>
      </c>
      <c r="D47" s="26">
        <v>215180.7</v>
      </c>
      <c r="F47" s="26">
        <v>156333.79999999999</v>
      </c>
      <c r="G47" s="26">
        <v>192512.98</v>
      </c>
      <c r="H47" s="34">
        <f t="shared" ref="H47:H48" si="13">+G47/$E$12</f>
        <v>0.24895034738840247</v>
      </c>
      <c r="I47" s="15">
        <f t="shared" si="12"/>
        <v>0.92637640555966394</v>
      </c>
      <c r="J47" s="15">
        <f t="shared" si="12"/>
        <v>0.89465728106656406</v>
      </c>
    </row>
    <row r="48" spans="1:11" x14ac:dyDescent="0.25">
      <c r="B48" s="1" t="s">
        <v>41</v>
      </c>
      <c r="C48" s="26">
        <v>53456.34</v>
      </c>
      <c r="D48" s="26">
        <v>31492.92</v>
      </c>
      <c r="F48" s="26">
        <v>52832.17</v>
      </c>
      <c r="G48" s="26">
        <v>31492.92</v>
      </c>
      <c r="H48" s="34">
        <f t="shared" si="13"/>
        <v>4.0725427315473309E-2</v>
      </c>
      <c r="I48" s="15">
        <f t="shared" si="12"/>
        <v>0.9883237423287865</v>
      </c>
      <c r="J48" s="15">
        <f t="shared" si="12"/>
        <v>1</v>
      </c>
    </row>
    <row r="49" spans="2:10" x14ac:dyDescent="0.25">
      <c r="H49" s="34"/>
    </row>
    <row r="50" spans="2:10" x14ac:dyDescent="0.25">
      <c r="B50" s="13" t="s">
        <v>42</v>
      </c>
      <c r="F50" s="28"/>
      <c r="G50" s="28"/>
      <c r="H50" s="20"/>
    </row>
    <row r="51" spans="2:10" x14ac:dyDescent="0.25">
      <c r="B51" s="1" t="s">
        <v>43</v>
      </c>
      <c r="C51" s="26">
        <v>944518.1</v>
      </c>
      <c r="D51" s="26">
        <v>961173.6</v>
      </c>
      <c r="F51" s="26">
        <v>675778.8</v>
      </c>
      <c r="G51" s="26">
        <v>697628.9</v>
      </c>
      <c r="H51" s="34">
        <f>+G51/$E$12</f>
        <v>0.90214673838194748</v>
      </c>
      <c r="I51" s="15">
        <f>F51/C51</f>
        <v>0.71547469550874676</v>
      </c>
      <c r="J51" s="15">
        <f>G51/D51</f>
        <v>0.72580946875777697</v>
      </c>
    </row>
    <row r="52" spans="2:10" x14ac:dyDescent="0.25">
      <c r="B52" s="1" t="s">
        <v>44</v>
      </c>
      <c r="C52" s="26">
        <v>332868.5</v>
      </c>
      <c r="D52" s="26">
        <v>651855.5</v>
      </c>
      <c r="F52" s="26">
        <v>181143.3</v>
      </c>
      <c r="G52" s="26">
        <v>424440.9</v>
      </c>
      <c r="H52" s="34">
        <f t="shared" ref="H52:H53" si="14">+G52/$E$12</f>
        <v>0.54887057226399072</v>
      </c>
      <c r="I52" s="15">
        <f t="shared" ref="I52:I53" si="15">F52/C52</f>
        <v>0.54418877124149623</v>
      </c>
      <c r="J52" s="15">
        <f t="shared" ref="J52:J53" si="16">G52/D52</f>
        <v>0.65112728204333636</v>
      </c>
    </row>
    <row r="53" spans="2:10" x14ac:dyDescent="0.25">
      <c r="B53" s="1" t="s">
        <v>45</v>
      </c>
      <c r="C53" s="26">
        <v>995490.8</v>
      </c>
      <c r="D53" s="26">
        <v>1030456.5</v>
      </c>
      <c r="F53" s="26">
        <v>718728.6</v>
      </c>
      <c r="G53" s="26">
        <v>755474.6</v>
      </c>
      <c r="H53" s="34">
        <f t="shared" si="14"/>
        <v>0.9769505625704531</v>
      </c>
      <c r="I53" s="15">
        <f t="shared" si="15"/>
        <v>0.72198417102398127</v>
      </c>
      <c r="J53" s="15">
        <f t="shared" si="16"/>
        <v>0.73314555248086644</v>
      </c>
    </row>
    <row r="54" spans="2:10" x14ac:dyDescent="0.25">
      <c r="G54" s="34">
        <f>+G51/F51-1</f>
        <v>3.2333213175672171E-2</v>
      </c>
    </row>
    <row r="55" spans="2:10" x14ac:dyDescent="0.25">
      <c r="G55" s="34">
        <f>+G52/F52-1</f>
        <v>1.3431222683919311</v>
      </c>
    </row>
    <row r="56" spans="2:10" x14ac:dyDescent="0.25">
      <c r="G56" s="34">
        <f>+G53/F53-1</f>
        <v>5.1126391797960968E-2</v>
      </c>
    </row>
  </sheetData>
  <mergeCells count="6">
    <mergeCell ref="C25:D25"/>
    <mergeCell ref="F25:G25"/>
    <mergeCell ref="I25:J25"/>
    <mergeCell ref="C6:E6"/>
    <mergeCell ref="B1:W1"/>
    <mergeCell ref="B2:W2"/>
  </mergeCells>
  <conditionalFormatting sqref="J37:J4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{6073A332-B787-48D1-89EE-30012A2D9F05}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73A332-B787-48D1-89EE-30012A2D9F0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J37:J43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DAD30-E8F3-4D49-BBA2-84710EBBA25C}">
  <sheetPr codeName="Hoja5"/>
  <dimension ref="A1:X56"/>
  <sheetViews>
    <sheetView showGridLines="0" zoomScaleNormal="100" workbookViewId="0">
      <pane ySplit="1" topLeftCell="A2" activePane="bottomLeft" state="frozen"/>
      <selection activeCell="M6" sqref="M6:V28"/>
      <selection pane="bottomLeft" activeCell="A24" sqref="A24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 x14ac:dyDescent="0.25">
      <c r="B1" s="60" t="s">
        <v>69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4" ht="18" x14ac:dyDescent="0.25">
      <c r="B2" s="60" t="s">
        <v>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4" spans="2:24" ht="16.5" x14ac:dyDescent="0.25">
      <c r="B4" s="18" t="s">
        <v>14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 x14ac:dyDescent="0.25">
      <c r="C6" s="66" t="s">
        <v>15</v>
      </c>
      <c r="D6" s="66"/>
      <c r="E6" s="66"/>
    </row>
    <row r="7" spans="2:24" x14ac:dyDescent="0.25">
      <c r="B7" s="14"/>
      <c r="C7" s="17">
        <v>2019</v>
      </c>
      <c r="D7" s="17">
        <v>2021</v>
      </c>
      <c r="E7" s="17">
        <v>2022</v>
      </c>
      <c r="G7" s="17" t="s">
        <v>74</v>
      </c>
      <c r="H7" s="17" t="s">
        <v>75</v>
      </c>
    </row>
    <row r="8" spans="2:24" x14ac:dyDescent="0.25">
      <c r="B8" s="14" t="s">
        <v>16</v>
      </c>
      <c r="C8" s="26">
        <v>993868</v>
      </c>
      <c r="D8" s="26">
        <v>1018920</v>
      </c>
      <c r="E8" s="26">
        <v>1031427</v>
      </c>
      <c r="G8" s="15">
        <f>+E8/D8-1</f>
        <v>1.2274761512189425E-2</v>
      </c>
      <c r="H8" s="15">
        <f>+E8/C8-1</f>
        <v>3.7790732773366198E-2</v>
      </c>
    </row>
    <row r="9" spans="2:24" x14ac:dyDescent="0.25">
      <c r="B9" s="14" t="s">
        <v>17</v>
      </c>
      <c r="C9" s="26">
        <v>683456.5</v>
      </c>
      <c r="D9" s="26">
        <v>686467.3</v>
      </c>
      <c r="E9" s="26">
        <v>721994.1</v>
      </c>
      <c r="G9" s="15">
        <f t="shared" ref="G9:G12" si="0">+E9/D9-1</f>
        <v>5.1753084232854185E-2</v>
      </c>
      <c r="H9" s="15">
        <f t="shared" ref="H9:H12" si="1">+E9/C9-1</f>
        <v>5.6386324513703512E-2</v>
      </c>
    </row>
    <row r="10" spans="2:24" x14ac:dyDescent="0.25">
      <c r="B10" s="14" t="s">
        <v>5</v>
      </c>
      <c r="C10" s="26">
        <v>664910.6</v>
      </c>
      <c r="D10" s="26">
        <v>663155.69999999995</v>
      </c>
      <c r="E10" s="26">
        <v>707015</v>
      </c>
      <c r="G10" s="15">
        <f t="shared" si="0"/>
        <v>6.613725856537167E-2</v>
      </c>
      <c r="H10" s="15">
        <f t="shared" si="1"/>
        <v>6.3323400168383559E-2</v>
      </c>
    </row>
    <row r="11" spans="2:24" x14ac:dyDescent="0.25">
      <c r="B11" s="14" t="s">
        <v>18</v>
      </c>
      <c r="C11" s="26">
        <v>18545.900000000023</v>
      </c>
      <c r="D11" s="26">
        <v>23311.600000000093</v>
      </c>
      <c r="E11" s="26">
        <v>14979.099999999977</v>
      </c>
      <c r="G11" s="15">
        <f t="shared" si="0"/>
        <v>-0.35744007275348255</v>
      </c>
      <c r="H11" s="15">
        <f t="shared" si="1"/>
        <v>-0.19232283146140339</v>
      </c>
    </row>
    <row r="12" spans="2:24" x14ac:dyDescent="0.25">
      <c r="B12" s="14" t="s">
        <v>19</v>
      </c>
      <c r="C12" s="33">
        <v>501244.59</v>
      </c>
      <c r="D12" s="33">
        <v>505217.5</v>
      </c>
      <c r="E12" s="33">
        <v>543761.19999999995</v>
      </c>
      <c r="F12" s="32">
        <f>+E12-C12</f>
        <v>42516.609999999928</v>
      </c>
      <c r="G12" s="15">
        <f t="shared" si="0"/>
        <v>7.6291300281561725E-2</v>
      </c>
      <c r="H12" s="67">
        <f t="shared" si="1"/>
        <v>8.4822082568511981E-2</v>
      </c>
    </row>
    <row r="14" spans="2:24" x14ac:dyDescent="0.25">
      <c r="B14" s="14" t="s">
        <v>20</v>
      </c>
      <c r="C14" s="15">
        <f>+C11/C10</f>
        <v>2.7892321163175957E-2</v>
      </c>
      <c r="D14" s="15">
        <f t="shared" ref="D14:E14" si="2">+D11/D10</f>
        <v>3.5152529036544651E-2</v>
      </c>
      <c r="E14" s="15">
        <f t="shared" si="2"/>
        <v>2.1186396328224968E-2</v>
      </c>
      <c r="G14" s="15">
        <f t="shared" ref="G14:G15" si="3">+E14/D14-1</f>
        <v>-0.39730093654998366</v>
      </c>
      <c r="H14" s="15">
        <f t="shared" ref="H14:H15" si="4">+E14/C14-1</f>
        <v>-0.24042189947978565</v>
      </c>
    </row>
    <row r="15" spans="2:24" x14ac:dyDescent="0.25">
      <c r="B15" s="14" t="s">
        <v>21</v>
      </c>
      <c r="C15" s="15">
        <f>+C12/C10</f>
        <v>0.75385260815514155</v>
      </c>
      <c r="D15" s="15">
        <f>+D12/D10</f>
        <v>0.76183843402084916</v>
      </c>
      <c r="E15" s="15">
        <f t="shared" ref="E15" si="5">+E12/E10</f>
        <v>0.76909429078590974</v>
      </c>
      <c r="G15" s="15">
        <f t="shared" si="3"/>
        <v>9.524141131559194E-3</v>
      </c>
      <c r="H15" s="15">
        <f t="shared" si="4"/>
        <v>2.0218385485285095E-2</v>
      </c>
    </row>
    <row r="16" spans="2:24" x14ac:dyDescent="0.25">
      <c r="C16" s="20"/>
      <c r="D16" s="20"/>
      <c r="E16" s="20"/>
    </row>
    <row r="17" spans="2:24" x14ac:dyDescent="0.25">
      <c r="G17" s="17" t="s">
        <v>74</v>
      </c>
      <c r="H17" s="17" t="s">
        <v>75</v>
      </c>
    </row>
    <row r="18" spans="2:24" x14ac:dyDescent="0.25">
      <c r="B18" s="14" t="s">
        <v>22</v>
      </c>
      <c r="C18" s="26">
        <v>1478.8130000000001</v>
      </c>
      <c r="D18" s="26">
        <v>1478.163</v>
      </c>
      <c r="E18" s="26">
        <v>1621.4280000000001</v>
      </c>
      <c r="G18" s="15">
        <f>+E18/D18-1</f>
        <v>9.6920975562235112E-2</v>
      </c>
      <c r="H18" s="15">
        <f>+E18/C18-1</f>
        <v>9.6438833037037153E-2</v>
      </c>
    </row>
    <row r="19" spans="2:24" x14ac:dyDescent="0.25">
      <c r="B19" s="19" t="s">
        <v>23</v>
      </c>
      <c r="C19" s="26">
        <v>2208.127</v>
      </c>
      <c r="D19" s="26">
        <v>2200.5500000000002</v>
      </c>
      <c r="E19" s="26">
        <v>2379.8829999999998</v>
      </c>
      <c r="G19" s="15">
        <f t="shared" ref="G19:G20" si="6">+E19/D19-1</f>
        <v>8.1494626343413978E-2</v>
      </c>
      <c r="H19" s="15">
        <f t="shared" ref="H19:H20" si="7">+E19/C19-1</f>
        <v>7.7783569513891093E-2</v>
      </c>
    </row>
    <row r="20" spans="2:24" x14ac:dyDescent="0.25">
      <c r="B20" s="19" t="s">
        <v>24</v>
      </c>
      <c r="C20" s="26">
        <v>1127.81</v>
      </c>
      <c r="D20" s="26">
        <v>1135.3979999999999</v>
      </c>
      <c r="E20" s="26">
        <v>1279.4649999999999</v>
      </c>
      <c r="F20" s="32">
        <f>+E20-E19</f>
        <v>-1100.4179999999999</v>
      </c>
      <c r="G20" s="15">
        <f t="shared" si="6"/>
        <v>0.12688678331298808</v>
      </c>
      <c r="H20" s="15">
        <f t="shared" si="7"/>
        <v>0.13446857183390826</v>
      </c>
    </row>
    <row r="21" spans="2:24" x14ac:dyDescent="0.25">
      <c r="E21" s="1">
        <f>+E20/C20-1</f>
        <v>0.13446857183390826</v>
      </c>
    </row>
    <row r="22" spans="2:24" x14ac:dyDescent="0.25">
      <c r="E22" s="32">
        <f>+E20-C20</f>
        <v>151.65499999999997</v>
      </c>
    </row>
    <row r="23" spans="2:24" ht="16.5" x14ac:dyDescent="0.25">
      <c r="B23" s="18" t="s">
        <v>25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 x14ac:dyDescent="0.25">
      <c r="C25" s="65" t="s">
        <v>26</v>
      </c>
      <c r="D25" s="65"/>
      <c r="E25" s="13"/>
      <c r="F25" s="65" t="s">
        <v>27</v>
      </c>
      <c r="G25" s="65"/>
      <c r="H25" s="13"/>
      <c r="I25" s="65" t="s">
        <v>28</v>
      </c>
      <c r="J25" s="65"/>
    </row>
    <row r="26" spans="2:24" x14ac:dyDescent="0.25">
      <c r="C26" s="13">
        <v>2019</v>
      </c>
      <c r="D26" s="13">
        <v>2022</v>
      </c>
      <c r="E26" s="13"/>
      <c r="F26" s="13">
        <v>2019</v>
      </c>
      <c r="G26" s="13">
        <v>2022</v>
      </c>
      <c r="H26" s="13"/>
      <c r="I26" s="13">
        <v>2019</v>
      </c>
      <c r="J26" s="13">
        <v>2022</v>
      </c>
    </row>
    <row r="28" spans="2:24" x14ac:dyDescent="0.25">
      <c r="B28" s="13" t="s">
        <v>29</v>
      </c>
    </row>
    <row r="29" spans="2:24" x14ac:dyDescent="0.25">
      <c r="B29" s="1" t="s">
        <v>30</v>
      </c>
      <c r="C29" s="26">
        <v>374146</v>
      </c>
      <c r="D29" s="26">
        <v>392655.74</v>
      </c>
      <c r="F29" s="26">
        <v>268514.3</v>
      </c>
      <c r="G29" s="26">
        <v>287458.2</v>
      </c>
      <c r="H29" s="34">
        <f>+G29/$E$12</f>
        <v>0.52864786968985655</v>
      </c>
      <c r="I29" s="15">
        <f>F29/C29</f>
        <v>0.71767251286930767</v>
      </c>
      <c r="J29" s="15">
        <f>G29/D29</f>
        <v>0.73208709491933066</v>
      </c>
    </row>
    <row r="30" spans="2:24" x14ac:dyDescent="0.25">
      <c r="B30" s="1" t="s">
        <v>31</v>
      </c>
      <c r="C30" s="26">
        <v>290764.59999999998</v>
      </c>
      <c r="D30" s="26">
        <v>314359.2</v>
      </c>
      <c r="F30" s="26">
        <v>232730.3</v>
      </c>
      <c r="G30" s="26">
        <v>256303</v>
      </c>
      <c r="H30" s="34">
        <f>+G30/$E$12</f>
        <v>0.47135213031014356</v>
      </c>
      <c r="I30" s="15">
        <f>F30/C30</f>
        <v>0.80040795887807525</v>
      </c>
      <c r="J30" s="15">
        <f>G30/D30</f>
        <v>0.81531890906962479</v>
      </c>
    </row>
    <row r="31" spans="2:24" x14ac:dyDescent="0.25">
      <c r="H31" s="34"/>
    </row>
    <row r="32" spans="2:24" x14ac:dyDescent="0.25">
      <c r="B32" s="13" t="s">
        <v>32</v>
      </c>
      <c r="H32" s="34"/>
    </row>
    <row r="33" spans="1:11" x14ac:dyDescent="0.25">
      <c r="B33" s="1" t="s">
        <v>33</v>
      </c>
      <c r="C33" s="26">
        <v>550063.9</v>
      </c>
      <c r="D33" s="26">
        <v>588050.14</v>
      </c>
      <c r="F33" s="26">
        <v>399930.66</v>
      </c>
      <c r="G33" s="26">
        <v>442417.5</v>
      </c>
      <c r="H33" s="34">
        <f>+G33/$E$12</f>
        <v>0.81362462051356377</v>
      </c>
      <c r="I33" s="15">
        <f>F33/C33</f>
        <v>0.7270621831390861</v>
      </c>
      <c r="J33" s="15">
        <f>G33/D33</f>
        <v>0.75234656010795264</v>
      </c>
    </row>
    <row r="34" spans="1:11" x14ac:dyDescent="0.25">
      <c r="B34" s="1" t="s">
        <v>34</v>
      </c>
      <c r="C34" s="26">
        <v>114846.7</v>
      </c>
      <c r="D34" s="26">
        <v>118964.8</v>
      </c>
      <c r="F34" s="26">
        <v>101313.93</v>
      </c>
      <c r="G34" s="26">
        <v>101343.7</v>
      </c>
      <c r="H34" s="34">
        <f>+G34/$E$12</f>
        <v>0.18637537948643634</v>
      </c>
      <c r="I34" s="15">
        <f>F34/C34</f>
        <v>0.88216666216791595</v>
      </c>
      <c r="J34" s="15">
        <f>G34/D34</f>
        <v>0.85187971568060461</v>
      </c>
    </row>
    <row r="35" spans="1:11" x14ac:dyDescent="0.25">
      <c r="H35" s="34"/>
    </row>
    <row r="36" spans="1:11" x14ac:dyDescent="0.25">
      <c r="B36" s="13" t="s">
        <v>35</v>
      </c>
      <c r="H36" s="34"/>
    </row>
    <row r="37" spans="1:11" x14ac:dyDescent="0.2">
      <c r="A37" s="36"/>
      <c r="B37" s="1" t="s">
        <v>36</v>
      </c>
      <c r="C37" s="44">
        <v>147417</v>
      </c>
      <c r="D37" s="45">
        <v>171570.2</v>
      </c>
      <c r="F37" s="44">
        <v>117832.6</v>
      </c>
      <c r="G37" s="45">
        <v>135182.1</v>
      </c>
      <c r="H37" s="34">
        <f>+G37/$E$12</f>
        <v>0.24860563791605583</v>
      </c>
      <c r="I37" s="15">
        <f>F37/C37</f>
        <v>0.79931486870578028</v>
      </c>
      <c r="J37" s="15">
        <f>G37/D37</f>
        <v>0.78791130394439124</v>
      </c>
      <c r="K37" s="1" t="str">
        <f>+B37</f>
        <v>Comercio</v>
      </c>
    </row>
    <row r="38" spans="1:11" x14ac:dyDescent="0.2">
      <c r="A38" s="36"/>
      <c r="B38" s="1" t="s">
        <v>76</v>
      </c>
      <c r="C38" s="46">
        <v>141845.1</v>
      </c>
      <c r="D38" s="47">
        <v>157268</v>
      </c>
      <c r="F38" s="46">
        <v>121398.7</v>
      </c>
      <c r="G38" s="47">
        <v>125071.3</v>
      </c>
      <c r="H38" s="34">
        <f t="shared" ref="H38:H43" si="8">+G38/$E$12</f>
        <v>0.23001144620101621</v>
      </c>
      <c r="I38" s="15">
        <f t="shared" ref="I38:I43" si="9">F38/C38</f>
        <v>0.85585402668121768</v>
      </c>
      <c r="J38" s="15">
        <f t="shared" ref="J38:J43" si="10">G38/D38</f>
        <v>0.79527494468041815</v>
      </c>
      <c r="K38" s="1" t="str">
        <f t="shared" ref="K38:K43" si="11">+B38</f>
        <v>Agr/Pes/M</v>
      </c>
    </row>
    <row r="39" spans="1:11" x14ac:dyDescent="0.2">
      <c r="A39" s="36"/>
      <c r="B39" s="1" t="s">
        <v>79</v>
      </c>
      <c r="C39" s="46">
        <v>68382.850000000006</v>
      </c>
      <c r="D39" s="47">
        <v>68744.08</v>
      </c>
      <c r="F39" s="46">
        <v>62433.47</v>
      </c>
      <c r="G39" s="47">
        <v>61814.43</v>
      </c>
      <c r="H39" s="34">
        <f t="shared" si="8"/>
        <v>0.11367936881116197</v>
      </c>
      <c r="I39" s="15">
        <f t="shared" si="9"/>
        <v>0.91299894637324996</v>
      </c>
      <c r="J39" s="15">
        <f t="shared" si="10"/>
        <v>0.89919641080366486</v>
      </c>
      <c r="K39" s="1" t="str">
        <f t="shared" si="11"/>
        <v>Trans y C</v>
      </c>
    </row>
    <row r="40" spans="1:11" x14ac:dyDescent="0.2">
      <c r="A40" s="36"/>
      <c r="B40" s="1" t="s">
        <v>77</v>
      </c>
      <c r="C40" s="46">
        <v>63266.171000000002</v>
      </c>
      <c r="D40" s="47">
        <v>61955.23</v>
      </c>
      <c r="F40" s="46">
        <v>41682.83</v>
      </c>
      <c r="G40" s="47">
        <v>45692.45</v>
      </c>
      <c r="H40" s="34">
        <f t="shared" si="8"/>
        <v>8.403036112175713E-2</v>
      </c>
      <c r="I40" s="15">
        <f t="shared" si="9"/>
        <v>0.65884862859805438</v>
      </c>
      <c r="J40" s="15">
        <f t="shared" si="10"/>
        <v>0.73750755182411554</v>
      </c>
      <c r="K40" s="1" t="str">
        <f t="shared" si="11"/>
        <v>Manuf</v>
      </c>
    </row>
    <row r="41" spans="1:11" x14ac:dyDescent="0.2">
      <c r="A41" s="36"/>
      <c r="B41" s="1" t="s">
        <v>78</v>
      </c>
      <c r="C41" s="46">
        <v>39950.47</v>
      </c>
      <c r="D41" s="47">
        <v>54609.1</v>
      </c>
      <c r="F41" s="46">
        <v>31971.19</v>
      </c>
      <c r="G41" s="47">
        <v>46992.3</v>
      </c>
      <c r="H41" s="34">
        <f t="shared" si="8"/>
        <v>8.6420840619007039E-2</v>
      </c>
      <c r="I41" s="15">
        <f t="shared" si="9"/>
        <v>0.80027068517591904</v>
      </c>
      <c r="J41" s="15">
        <f t="shared" si="10"/>
        <v>0.86052141492901368</v>
      </c>
      <c r="K41" s="1" t="str">
        <f t="shared" si="11"/>
        <v>Const</v>
      </c>
    </row>
    <row r="42" spans="1:11" x14ac:dyDescent="0.2">
      <c r="A42" s="36"/>
      <c r="B42" s="1" t="s">
        <v>80</v>
      </c>
      <c r="C42" s="46">
        <v>42858.877999999997</v>
      </c>
      <c r="D42" s="47">
        <v>49126.46</v>
      </c>
      <c r="F42" s="46">
        <v>38760.519999999997</v>
      </c>
      <c r="G42" s="47">
        <v>44841.09</v>
      </c>
      <c r="H42" s="34">
        <f t="shared" si="8"/>
        <v>8.2464673831086147E-2</v>
      </c>
      <c r="I42" s="15">
        <f t="shared" si="9"/>
        <v>0.90437551818318718</v>
      </c>
      <c r="J42" s="15">
        <f t="shared" si="10"/>
        <v>0.91276859761521589</v>
      </c>
      <c r="K42" s="1" t="str">
        <f t="shared" si="11"/>
        <v>Hotel y R</v>
      </c>
    </row>
    <row r="43" spans="1:11" x14ac:dyDescent="0.2">
      <c r="A43" s="36"/>
      <c r="B43" s="1" t="s">
        <v>37</v>
      </c>
      <c r="C43" s="46">
        <v>161190.1</v>
      </c>
      <c r="D43" s="47">
        <v>143742</v>
      </c>
      <c r="F43" s="46">
        <v>87165.32</v>
      </c>
      <c r="G43" s="47">
        <v>84167.42</v>
      </c>
      <c r="H43" s="34">
        <f t="shared" si="8"/>
        <v>0.15478746920523201</v>
      </c>
      <c r="I43" s="15">
        <f t="shared" si="9"/>
        <v>0.54076100207146716</v>
      </c>
      <c r="J43" s="15">
        <f t="shared" si="10"/>
        <v>0.58554507381280352</v>
      </c>
      <c r="K43" s="1" t="str">
        <f t="shared" si="11"/>
        <v>Otros</v>
      </c>
    </row>
    <row r="44" spans="1:11" x14ac:dyDescent="0.25">
      <c r="H44" s="34"/>
    </row>
    <row r="45" spans="1:11" x14ac:dyDescent="0.25">
      <c r="B45" s="13" t="s">
        <v>38</v>
      </c>
      <c r="H45" s="34"/>
    </row>
    <row r="46" spans="1:11" x14ac:dyDescent="0.25">
      <c r="B46" s="1" t="s">
        <v>39</v>
      </c>
      <c r="C46" s="26">
        <v>613573.9</v>
      </c>
      <c r="D46" s="26">
        <v>630992</v>
      </c>
      <c r="F46" s="26">
        <v>452909.7</v>
      </c>
      <c r="G46" s="26">
        <v>473465.2</v>
      </c>
      <c r="H46" s="34">
        <f>+G46/$E$12</f>
        <v>0.87072266281595678</v>
      </c>
      <c r="I46" s="15">
        <f t="shared" ref="I46:J48" si="12">F46/C46</f>
        <v>0.73815020488974514</v>
      </c>
      <c r="J46" s="15">
        <f t="shared" si="12"/>
        <v>0.75035055911960846</v>
      </c>
    </row>
    <row r="47" spans="1:11" x14ac:dyDescent="0.25">
      <c r="B47" s="1" t="s">
        <v>40</v>
      </c>
      <c r="C47" s="26">
        <v>50365.453999999998</v>
      </c>
      <c r="D47" s="26">
        <v>70709.320000000007</v>
      </c>
      <c r="F47" s="26">
        <v>47363.72</v>
      </c>
      <c r="G47" s="26">
        <v>65113.599999999999</v>
      </c>
      <c r="H47" s="34">
        <f t="shared" ref="H47:H48" si="13">+G47/$E$12</f>
        <v>0.11974668291889896</v>
      </c>
      <c r="I47" s="15">
        <f t="shared" si="12"/>
        <v>0.94040093433884275</v>
      </c>
      <c r="J47" s="15">
        <f t="shared" si="12"/>
        <v>0.92086304888803894</v>
      </c>
    </row>
    <row r="48" spans="1:11" x14ac:dyDescent="0.25">
      <c r="B48" s="1" t="s">
        <v>41</v>
      </c>
      <c r="C48" s="26">
        <v>971.19060999999999</v>
      </c>
      <c r="D48" s="26">
        <v>5313.6959999999999</v>
      </c>
      <c r="F48" s="26">
        <v>971.19060999999999</v>
      </c>
      <c r="G48" s="26">
        <v>5182.3752999999997</v>
      </c>
      <c r="H48" s="38">
        <f t="shared" si="13"/>
        <v>9.5306088407926121E-3</v>
      </c>
      <c r="I48" s="15">
        <f t="shared" si="12"/>
        <v>1</v>
      </c>
      <c r="J48" s="15">
        <f t="shared" si="12"/>
        <v>0.97528637317603417</v>
      </c>
    </row>
    <row r="49" spans="2:10" x14ac:dyDescent="0.25">
      <c r="H49" s="34"/>
    </row>
    <row r="50" spans="2:10" x14ac:dyDescent="0.25">
      <c r="B50" s="13" t="s">
        <v>42</v>
      </c>
      <c r="F50" s="28"/>
      <c r="G50" s="28"/>
      <c r="H50" s="20"/>
    </row>
    <row r="51" spans="2:10" x14ac:dyDescent="0.25">
      <c r="B51" s="1" t="s">
        <v>43</v>
      </c>
      <c r="C51" s="26">
        <v>625139.5</v>
      </c>
      <c r="D51" s="26">
        <v>652799.5</v>
      </c>
      <c r="F51" s="26">
        <v>465359.3</v>
      </c>
      <c r="G51" s="26">
        <v>501674.1</v>
      </c>
      <c r="H51" s="34">
        <f>+G51/$E$12</f>
        <v>0.92260003104303878</v>
      </c>
      <c r="I51" s="15">
        <f>F51/C51</f>
        <v>0.7444087279719166</v>
      </c>
      <c r="J51" s="15">
        <f>G51/D51</f>
        <v>0.76849645258613097</v>
      </c>
    </row>
    <row r="52" spans="2:10" x14ac:dyDescent="0.25">
      <c r="B52" s="1" t="s">
        <v>44</v>
      </c>
      <c r="C52" s="26">
        <v>269069.09999999998</v>
      </c>
      <c r="D52" s="26">
        <v>481953.1</v>
      </c>
      <c r="F52" s="26">
        <v>166148.6</v>
      </c>
      <c r="G52" s="26">
        <v>343994.3</v>
      </c>
      <c r="H52" s="34">
        <f t="shared" ref="H52:H53" si="14">+G52/$E$12</f>
        <v>0.63262016488120154</v>
      </c>
      <c r="I52" s="15">
        <f t="shared" ref="I52:I53" si="15">F52/C52</f>
        <v>0.6174941678550232</v>
      </c>
      <c r="J52" s="15">
        <f t="shared" ref="J52:J53" si="16">G52/D52</f>
        <v>0.71375057033557832</v>
      </c>
    </row>
    <row r="53" spans="2:10" x14ac:dyDescent="0.25">
      <c r="B53" s="1" t="s">
        <v>45</v>
      </c>
      <c r="C53" s="26">
        <v>648735.4</v>
      </c>
      <c r="D53" s="26">
        <v>696448.7</v>
      </c>
      <c r="F53" s="26">
        <v>485580.4</v>
      </c>
      <c r="G53" s="26">
        <v>535037.9</v>
      </c>
      <c r="H53" s="34">
        <f t="shared" si="14"/>
        <v>0.98395747986432291</v>
      </c>
      <c r="I53" s="15">
        <f t="shared" si="15"/>
        <v>0.74850301062652047</v>
      </c>
      <c r="J53" s="15">
        <f t="shared" si="16"/>
        <v>0.76823734468884797</v>
      </c>
    </row>
    <row r="54" spans="2:10" x14ac:dyDescent="0.25">
      <c r="G54" s="34">
        <f>+G51/F51-1</f>
        <v>7.8036046555854721E-2</v>
      </c>
    </row>
    <row r="55" spans="2:10" x14ac:dyDescent="0.25">
      <c r="G55" s="34">
        <f>+G52/F52-1</f>
        <v>1.0704014358231122</v>
      </c>
    </row>
    <row r="56" spans="2:10" x14ac:dyDescent="0.25">
      <c r="G56" s="34">
        <f>+G53/F53-1</f>
        <v>0.10185234000383869</v>
      </c>
    </row>
  </sheetData>
  <mergeCells count="6">
    <mergeCell ref="C25:D25"/>
    <mergeCell ref="F25:G25"/>
    <mergeCell ref="I25:J25"/>
    <mergeCell ref="C6:E6"/>
    <mergeCell ref="B1:W1"/>
    <mergeCell ref="B2:W2"/>
  </mergeCells>
  <conditionalFormatting sqref="J37:J4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{F70365D6-8BDA-4D60-8C89-97F09154A358}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0365D6-8BDA-4D60-8C89-97F09154A35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J37:J43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AD312-20DD-4C14-915E-2FED922BAF68}">
  <sheetPr codeName="Hoja6"/>
  <dimension ref="A1:X56"/>
  <sheetViews>
    <sheetView showGridLines="0" zoomScaleNormal="100" workbookViewId="0">
      <pane ySplit="1" topLeftCell="A2" activePane="bottomLeft" state="frozen"/>
      <selection activeCell="M6" sqref="M6:V28"/>
      <selection pane="bottomLeft" activeCell="A7" sqref="A7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 x14ac:dyDescent="0.25">
      <c r="B1" s="60" t="s">
        <v>70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4" ht="18" x14ac:dyDescent="0.25">
      <c r="B2" s="60" t="s">
        <v>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4" spans="2:24" ht="16.5" x14ac:dyDescent="0.25">
      <c r="B4" s="18" t="s">
        <v>14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 x14ac:dyDescent="0.25">
      <c r="C6" s="66" t="s">
        <v>15</v>
      </c>
      <c r="D6" s="66"/>
      <c r="E6" s="66"/>
    </row>
    <row r="7" spans="2:24" x14ac:dyDescent="0.25">
      <c r="B7" s="14"/>
      <c r="C7" s="17">
        <v>2019</v>
      </c>
      <c r="D7" s="17">
        <v>2021</v>
      </c>
      <c r="E7" s="17">
        <v>2022</v>
      </c>
      <c r="G7" s="17" t="s">
        <v>74</v>
      </c>
      <c r="H7" s="17" t="s">
        <v>75</v>
      </c>
    </row>
    <row r="8" spans="2:24" x14ac:dyDescent="0.25">
      <c r="B8" s="14" t="s">
        <v>16</v>
      </c>
      <c r="C8" s="26">
        <v>1392281</v>
      </c>
      <c r="D8" s="26">
        <v>1426737</v>
      </c>
      <c r="E8" s="26">
        <v>1443942</v>
      </c>
      <c r="G8" s="15">
        <f>+E8/D8-1</f>
        <v>1.2058984942564743E-2</v>
      </c>
      <c r="H8" s="15">
        <f>+E8/C8-1</f>
        <v>3.7105296991052805E-2</v>
      </c>
    </row>
    <row r="9" spans="2:24" x14ac:dyDescent="0.25">
      <c r="B9" s="14" t="s">
        <v>17</v>
      </c>
      <c r="C9" s="26">
        <v>1019109.9</v>
      </c>
      <c r="D9" s="26">
        <v>1040346.2</v>
      </c>
      <c r="E9" s="26">
        <v>1054158.7</v>
      </c>
      <c r="G9" s="15">
        <f t="shared" ref="G9:G12" si="0">+E9/D9-1</f>
        <v>1.3276830347436208E-2</v>
      </c>
      <c r="H9" s="15">
        <f t="shared" ref="H9:H12" si="1">+E9/C9-1</f>
        <v>3.43915803388819E-2</v>
      </c>
    </row>
    <row r="10" spans="2:24" x14ac:dyDescent="0.25">
      <c r="B10" s="14" t="s">
        <v>5</v>
      </c>
      <c r="C10" s="26">
        <v>990368.3</v>
      </c>
      <c r="D10" s="26">
        <v>1012548.8</v>
      </c>
      <c r="E10" s="26">
        <v>1021159.8</v>
      </c>
      <c r="G10" s="15">
        <f t="shared" si="0"/>
        <v>8.5042814726559168E-3</v>
      </c>
      <c r="H10" s="15">
        <f t="shared" si="1"/>
        <v>3.1090958787755918E-2</v>
      </c>
    </row>
    <row r="11" spans="2:24" x14ac:dyDescent="0.25">
      <c r="B11" s="14" t="s">
        <v>18</v>
      </c>
      <c r="C11" s="26">
        <v>28741.599999999977</v>
      </c>
      <c r="D11" s="26">
        <v>27797.399999999907</v>
      </c>
      <c r="E11" s="26">
        <v>32998.899999999907</v>
      </c>
      <c r="G11" s="15">
        <f t="shared" si="0"/>
        <v>0.18712181714836706</v>
      </c>
      <c r="H11" s="15">
        <f t="shared" si="1"/>
        <v>0.14812327775767287</v>
      </c>
    </row>
    <row r="12" spans="2:24" x14ac:dyDescent="0.25">
      <c r="B12" s="14" t="s">
        <v>19</v>
      </c>
      <c r="C12" s="33">
        <v>781015.59</v>
      </c>
      <c r="D12" s="33">
        <v>831693.3</v>
      </c>
      <c r="E12" s="33">
        <v>824507.1</v>
      </c>
      <c r="F12" s="32">
        <f>+E12-C12</f>
        <v>43491.510000000009</v>
      </c>
      <c r="G12" s="15">
        <f t="shared" si="0"/>
        <v>-8.6404447408678919E-3</v>
      </c>
      <c r="H12" s="15">
        <f t="shared" si="1"/>
        <v>5.5685841047039775E-2</v>
      </c>
    </row>
    <row r="14" spans="2:24" x14ac:dyDescent="0.25">
      <c r="B14" s="14" t="s">
        <v>20</v>
      </c>
      <c r="C14" s="15">
        <f>+C11/C10</f>
        <v>2.9021122747971615E-2</v>
      </c>
      <c r="D14" s="15">
        <f t="shared" ref="D14:E14" si="2">+D11/D10</f>
        <v>2.7452899060272359E-2</v>
      </c>
      <c r="E14" s="15">
        <f t="shared" si="2"/>
        <v>3.2315118554412256E-2</v>
      </c>
      <c r="G14" s="15">
        <f t="shared" ref="G14:G15" si="3">+E14/D14-1</f>
        <v>0.17711133106434329</v>
      </c>
      <c r="H14" s="15">
        <f t="shared" ref="H14:H15" si="4">+E14/C14-1</f>
        <v>0.11350338975672014</v>
      </c>
    </row>
    <row r="15" spans="2:24" x14ac:dyDescent="0.25">
      <c r="B15" s="14" t="s">
        <v>21</v>
      </c>
      <c r="C15" s="15">
        <f>+C12/C10</f>
        <v>0.78861125704447521</v>
      </c>
      <c r="D15" s="15">
        <f t="shared" ref="D15:E15" si="5">+D12/D10</f>
        <v>0.82138589270956619</v>
      </c>
      <c r="E15" s="15">
        <f t="shared" si="5"/>
        <v>0.80742220757221339</v>
      </c>
      <c r="G15" s="15">
        <f t="shared" si="3"/>
        <v>-1.7000152134692414E-2</v>
      </c>
      <c r="H15" s="15">
        <f t="shared" si="4"/>
        <v>2.3853261489364286E-2</v>
      </c>
    </row>
    <row r="16" spans="2:24" x14ac:dyDescent="0.25">
      <c r="C16" s="20"/>
      <c r="D16" s="20"/>
      <c r="E16" s="20"/>
    </row>
    <row r="17" spans="2:24" x14ac:dyDescent="0.25">
      <c r="G17" s="17" t="s">
        <v>74</v>
      </c>
      <c r="H17" s="17" t="s">
        <v>75</v>
      </c>
    </row>
    <row r="18" spans="2:24" x14ac:dyDescent="0.25">
      <c r="B18" s="14" t="s">
        <v>22</v>
      </c>
      <c r="C18" s="26">
        <v>1504.67</v>
      </c>
      <c r="D18" s="26">
        <v>1504.617</v>
      </c>
      <c r="E18" s="26">
        <v>1592.0650000000001</v>
      </c>
      <c r="G18" s="15">
        <f>+E18/D18-1</f>
        <v>5.8119774002287627E-2</v>
      </c>
      <c r="H18" s="15">
        <f>+E18/C18-1</f>
        <v>5.8082503140223452E-2</v>
      </c>
    </row>
    <row r="19" spans="2:24" x14ac:dyDescent="0.25">
      <c r="B19" s="19" t="s">
        <v>23</v>
      </c>
      <c r="C19" s="26">
        <v>2201.194</v>
      </c>
      <c r="D19" s="26">
        <v>2249.011</v>
      </c>
      <c r="E19" s="26">
        <v>2436.712</v>
      </c>
      <c r="G19" s="15">
        <f t="shared" ref="G19:G20" si="6">+E19/D19-1</f>
        <v>8.345935168836438E-2</v>
      </c>
      <c r="H19" s="15">
        <f t="shared" ref="H19:H20" si="7">+E19/C19-1</f>
        <v>0.1069955669513909</v>
      </c>
    </row>
    <row r="20" spans="2:24" x14ac:dyDescent="0.25">
      <c r="B20" s="19" t="s">
        <v>24</v>
      </c>
      <c r="C20" s="26">
        <v>1188.683</v>
      </c>
      <c r="D20" s="26">
        <v>1233.4649999999999</v>
      </c>
      <c r="E20" s="26">
        <v>1297.145</v>
      </c>
      <c r="F20" s="32">
        <f>+E20-E19</f>
        <v>-1139.567</v>
      </c>
      <c r="G20" s="15">
        <f t="shared" si="6"/>
        <v>5.1626920909794816E-2</v>
      </c>
      <c r="H20" s="15">
        <f t="shared" si="7"/>
        <v>9.1245521303829458E-2</v>
      </c>
    </row>
    <row r="21" spans="2:24" x14ac:dyDescent="0.25">
      <c r="E21" s="1">
        <f>+E20/C20-1</f>
        <v>9.1245521303829458E-2</v>
      </c>
    </row>
    <row r="22" spans="2:24" x14ac:dyDescent="0.25">
      <c r="E22" s="32">
        <f>+E20-C20</f>
        <v>108.46199999999999</v>
      </c>
    </row>
    <row r="23" spans="2:24" ht="16.5" x14ac:dyDescent="0.25">
      <c r="B23" s="18" t="s">
        <v>25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 x14ac:dyDescent="0.25">
      <c r="C25" s="65" t="s">
        <v>26</v>
      </c>
      <c r="D25" s="65"/>
      <c r="E25" s="13"/>
      <c r="F25" s="65" t="s">
        <v>27</v>
      </c>
      <c r="G25" s="65"/>
      <c r="H25" s="13"/>
      <c r="I25" s="65" t="s">
        <v>28</v>
      </c>
      <c r="J25" s="65"/>
    </row>
    <row r="26" spans="2:24" x14ac:dyDescent="0.25">
      <c r="C26" s="13">
        <v>2019</v>
      </c>
      <c r="D26" s="13">
        <v>2022</v>
      </c>
      <c r="E26" s="13"/>
      <c r="F26" s="13">
        <v>2019</v>
      </c>
      <c r="G26" s="13">
        <v>2022</v>
      </c>
      <c r="H26" s="13"/>
      <c r="I26" s="13">
        <v>2019</v>
      </c>
      <c r="J26" s="13">
        <v>2022</v>
      </c>
    </row>
    <row r="28" spans="2:24" x14ac:dyDescent="0.25">
      <c r="B28" s="13" t="s">
        <v>29</v>
      </c>
    </row>
    <row r="29" spans="2:24" x14ac:dyDescent="0.25">
      <c r="B29" s="1" t="s">
        <v>30</v>
      </c>
      <c r="C29" s="26">
        <v>562046.9</v>
      </c>
      <c r="D29" s="26">
        <v>595635.80000000005</v>
      </c>
      <c r="F29" s="26">
        <v>433668.1</v>
      </c>
      <c r="G29" s="26">
        <v>479675.9</v>
      </c>
      <c r="H29" s="34">
        <f>+G29/$E$12</f>
        <v>0.58177291620654337</v>
      </c>
      <c r="I29" s="15">
        <f>F29/C29</f>
        <v>0.77158703303941356</v>
      </c>
      <c r="J29" s="15">
        <f>G29/D29</f>
        <v>0.80531744398170824</v>
      </c>
    </row>
    <row r="30" spans="2:24" x14ac:dyDescent="0.25">
      <c r="B30" s="1" t="s">
        <v>31</v>
      </c>
      <c r="C30" s="26">
        <v>428321.4</v>
      </c>
      <c r="D30" s="26">
        <v>425524.1</v>
      </c>
      <c r="F30" s="26">
        <v>347347.5</v>
      </c>
      <c r="G30" s="26">
        <v>344831.1</v>
      </c>
      <c r="H30" s="34">
        <f>+G30/$E$12</f>
        <v>0.41822696250887348</v>
      </c>
      <c r="I30" s="15">
        <f>F30/C30</f>
        <v>0.81095060858504853</v>
      </c>
      <c r="J30" s="15">
        <f>G30/D30</f>
        <v>0.81036796740772143</v>
      </c>
    </row>
    <row r="31" spans="2:24" x14ac:dyDescent="0.25">
      <c r="H31" s="34"/>
    </row>
    <row r="32" spans="2:24" x14ac:dyDescent="0.25">
      <c r="B32" s="13" t="s">
        <v>32</v>
      </c>
      <c r="H32" s="34"/>
    </row>
    <row r="33" spans="1:11" x14ac:dyDescent="0.25">
      <c r="B33" s="1" t="s">
        <v>33</v>
      </c>
      <c r="C33" s="26">
        <v>801219.4</v>
      </c>
      <c r="D33" s="26">
        <v>829001.9</v>
      </c>
      <c r="F33" s="26">
        <v>606954.9</v>
      </c>
      <c r="G33" s="26">
        <v>646627.80000000005</v>
      </c>
      <c r="H33" s="34">
        <f>+G33/$E$12</f>
        <v>0.78425983232891516</v>
      </c>
      <c r="I33" s="15">
        <f>F33/C33</f>
        <v>0.75753894626116147</v>
      </c>
      <c r="J33" s="15">
        <f>G33/D33</f>
        <v>0.78000762121293088</v>
      </c>
    </row>
    <row r="34" spans="1:11" x14ac:dyDescent="0.25">
      <c r="B34" s="1" t="s">
        <v>34</v>
      </c>
      <c r="C34" s="26">
        <v>189148.9</v>
      </c>
      <c r="D34" s="26">
        <v>192158</v>
      </c>
      <c r="F34" s="26">
        <v>174060.7</v>
      </c>
      <c r="G34" s="26">
        <v>177879.2</v>
      </c>
      <c r="H34" s="34">
        <f>+G34/$E$12</f>
        <v>0.21574004638650174</v>
      </c>
      <c r="I34" s="15">
        <f>F34/C34</f>
        <v>0.92023109835690309</v>
      </c>
      <c r="J34" s="15">
        <f>G34/D34</f>
        <v>0.92569239896335309</v>
      </c>
    </row>
    <row r="35" spans="1:11" x14ac:dyDescent="0.25">
      <c r="H35" s="34"/>
    </row>
    <row r="36" spans="1:11" x14ac:dyDescent="0.25">
      <c r="B36" s="13" t="s">
        <v>35</v>
      </c>
      <c r="H36" s="34"/>
    </row>
    <row r="37" spans="1:11" x14ac:dyDescent="0.2">
      <c r="A37" s="36"/>
      <c r="B37" s="1" t="s">
        <v>76</v>
      </c>
      <c r="C37" s="44">
        <v>265651.90000000002</v>
      </c>
      <c r="D37" s="45">
        <v>320938.40000000002</v>
      </c>
      <c r="E37" s="37"/>
      <c r="F37" s="44">
        <v>239118.7</v>
      </c>
      <c r="G37" s="45">
        <v>281648.2</v>
      </c>
      <c r="H37" s="34">
        <f>+G37/$E$12</f>
        <v>0.34159584556639966</v>
      </c>
      <c r="I37" s="15">
        <f>F37/C37</f>
        <v>0.90012042074609666</v>
      </c>
      <c r="J37" s="15">
        <f>G37/D37</f>
        <v>0.87757713006608118</v>
      </c>
      <c r="K37" s="1" t="str">
        <f>+B37</f>
        <v>Agr/Pes/M</v>
      </c>
    </row>
    <row r="38" spans="1:11" x14ac:dyDescent="0.2">
      <c r="A38" s="36"/>
      <c r="B38" s="1" t="s">
        <v>36</v>
      </c>
      <c r="C38" s="46">
        <v>202547.05</v>
      </c>
      <c r="D38" s="47">
        <v>192436.6</v>
      </c>
      <c r="E38" s="37"/>
      <c r="F38" s="46">
        <v>162768.6</v>
      </c>
      <c r="G38" s="47">
        <v>155196</v>
      </c>
      <c r="H38" s="34">
        <f t="shared" ref="H38:H43" si="8">+G38/$E$12</f>
        <v>0.18822882180153452</v>
      </c>
      <c r="I38" s="15">
        <f t="shared" ref="I38:I43" si="9">F38/C38</f>
        <v>0.80360884051384607</v>
      </c>
      <c r="J38" s="15">
        <f t="shared" ref="J38:J43" si="10">G38/D38</f>
        <v>0.80647860126400073</v>
      </c>
      <c r="K38" s="1" t="str">
        <f t="shared" ref="K38:K43" si="11">+B38</f>
        <v>Comercio</v>
      </c>
    </row>
    <row r="39" spans="1:11" x14ac:dyDescent="0.2">
      <c r="A39" s="36"/>
      <c r="B39" s="1" t="s">
        <v>79</v>
      </c>
      <c r="C39" s="46">
        <v>81846.2</v>
      </c>
      <c r="D39" s="47">
        <v>93266.25</v>
      </c>
      <c r="E39" s="37"/>
      <c r="F39" s="46">
        <v>75354.12</v>
      </c>
      <c r="G39" s="47">
        <v>84906.49</v>
      </c>
      <c r="H39" s="34">
        <f t="shared" si="8"/>
        <v>0.10297848253823406</v>
      </c>
      <c r="I39" s="15">
        <f t="shared" si="9"/>
        <v>0.92067951841380535</v>
      </c>
      <c r="J39" s="15">
        <f t="shared" si="10"/>
        <v>0.91036671893637844</v>
      </c>
      <c r="K39" s="1" t="str">
        <f t="shared" si="11"/>
        <v>Trans y C</v>
      </c>
    </row>
    <row r="40" spans="1:11" x14ac:dyDescent="0.2">
      <c r="A40" s="36"/>
      <c r="B40" s="1" t="s">
        <v>77</v>
      </c>
      <c r="C40" s="46">
        <v>96904.89</v>
      </c>
      <c r="D40" s="47">
        <v>83742.293999999994</v>
      </c>
      <c r="E40" s="37"/>
      <c r="F40" s="46">
        <v>66635.88</v>
      </c>
      <c r="G40" s="47">
        <v>65735.009999999995</v>
      </c>
      <c r="H40" s="34">
        <f t="shared" si="8"/>
        <v>7.972643291974077E-2</v>
      </c>
      <c r="I40" s="15">
        <f t="shared" si="9"/>
        <v>0.68764207874339478</v>
      </c>
      <c r="J40" s="15">
        <f t="shared" si="10"/>
        <v>0.7849678682076705</v>
      </c>
      <c r="K40" s="1" t="str">
        <f t="shared" si="11"/>
        <v>Manuf</v>
      </c>
    </row>
    <row r="41" spans="1:11" x14ac:dyDescent="0.2">
      <c r="A41" s="36"/>
      <c r="B41" s="1" t="s">
        <v>80</v>
      </c>
      <c r="C41" s="46">
        <v>73480.89</v>
      </c>
      <c r="D41" s="47">
        <v>78508.160000000003</v>
      </c>
      <c r="E41" s="37"/>
      <c r="F41" s="46">
        <v>65997.59</v>
      </c>
      <c r="G41" s="47">
        <v>70646.97</v>
      </c>
      <c r="H41" s="34">
        <f t="shared" si="8"/>
        <v>8.5683883134541838E-2</v>
      </c>
      <c r="I41" s="15">
        <f t="shared" si="9"/>
        <v>0.89815991613601842</v>
      </c>
      <c r="J41" s="15">
        <f t="shared" si="10"/>
        <v>0.89986786086949433</v>
      </c>
      <c r="K41" s="1" t="str">
        <f t="shared" si="11"/>
        <v>Hotel y R</v>
      </c>
    </row>
    <row r="42" spans="1:11" x14ac:dyDescent="0.2">
      <c r="A42" s="36"/>
      <c r="B42" s="1" t="s">
        <v>78</v>
      </c>
      <c r="C42" s="46">
        <v>54335.41</v>
      </c>
      <c r="D42" s="47">
        <v>72567.850000000006</v>
      </c>
      <c r="E42" s="37"/>
      <c r="F42" s="46">
        <v>41729.94</v>
      </c>
      <c r="G42" s="47">
        <v>65119.53</v>
      </c>
      <c r="H42" s="34">
        <f t="shared" si="8"/>
        <v>7.8979950566829563E-2</v>
      </c>
      <c r="I42" s="15">
        <f t="shared" si="9"/>
        <v>0.7680063516590746</v>
      </c>
      <c r="J42" s="15">
        <f t="shared" si="10"/>
        <v>0.89736060803785689</v>
      </c>
      <c r="K42" s="1" t="str">
        <f t="shared" si="11"/>
        <v>Const</v>
      </c>
    </row>
    <row r="43" spans="1:11" x14ac:dyDescent="0.2">
      <c r="A43" s="36"/>
      <c r="B43" s="1" t="s">
        <v>37</v>
      </c>
      <c r="C43" s="46">
        <v>215602</v>
      </c>
      <c r="D43" s="47">
        <v>179700.2</v>
      </c>
      <c r="E43" s="37"/>
      <c r="F43" s="46">
        <v>129410.8</v>
      </c>
      <c r="G43" s="47">
        <v>101254.9</v>
      </c>
      <c r="H43" s="34">
        <f t="shared" si="8"/>
        <v>0.12280658347271964</v>
      </c>
      <c r="I43" s="15">
        <f t="shared" si="9"/>
        <v>0.60023005352454983</v>
      </c>
      <c r="J43" s="15">
        <f t="shared" si="10"/>
        <v>0.56346570565864695</v>
      </c>
      <c r="K43" s="1" t="str">
        <f t="shared" si="11"/>
        <v>Otros</v>
      </c>
    </row>
    <row r="44" spans="1:11" x14ac:dyDescent="0.25">
      <c r="H44" s="34"/>
    </row>
    <row r="45" spans="1:11" x14ac:dyDescent="0.25">
      <c r="B45" s="13" t="s">
        <v>38</v>
      </c>
      <c r="H45" s="34"/>
    </row>
    <row r="46" spans="1:11" x14ac:dyDescent="0.25">
      <c r="B46" s="1" t="s">
        <v>39</v>
      </c>
      <c r="C46" s="26">
        <v>801416.6</v>
      </c>
      <c r="D46" s="26">
        <v>756631.8</v>
      </c>
      <c r="F46" s="26">
        <v>603173.9</v>
      </c>
      <c r="G46" s="26">
        <v>579419.1</v>
      </c>
      <c r="H46" s="34">
        <f>+G46/$E$12</f>
        <v>0.702746040634459</v>
      </c>
      <c r="I46" s="15">
        <f t="shared" ref="I46:J48" si="12">F46/C46</f>
        <v>0.75263464719847339</v>
      </c>
      <c r="J46" s="15">
        <f t="shared" si="12"/>
        <v>0.7657874014811431</v>
      </c>
    </row>
    <row r="47" spans="1:11" x14ac:dyDescent="0.25">
      <c r="B47" s="1" t="s">
        <v>40</v>
      </c>
      <c r="C47" s="26">
        <v>171757.7</v>
      </c>
      <c r="D47" s="26">
        <v>237011</v>
      </c>
      <c r="F47" s="26">
        <v>160647.70000000001</v>
      </c>
      <c r="G47" s="26">
        <v>217898.3</v>
      </c>
      <c r="H47" s="34">
        <f t="shared" ref="H47:H48" si="13">+G47/$E$12</f>
        <v>0.26427704503696814</v>
      </c>
      <c r="I47" s="15">
        <f t="shared" si="12"/>
        <v>0.93531585483503799</v>
      </c>
      <c r="J47" s="15">
        <f t="shared" si="12"/>
        <v>0.91935943901337913</v>
      </c>
    </row>
    <row r="48" spans="1:11" x14ac:dyDescent="0.25">
      <c r="B48" s="1" t="s">
        <v>41</v>
      </c>
      <c r="C48" s="26">
        <v>17194.060000000001</v>
      </c>
      <c r="D48" s="26">
        <v>27517.018</v>
      </c>
      <c r="F48" s="26">
        <v>17194.060000000001</v>
      </c>
      <c r="G48" s="26">
        <v>27189.72</v>
      </c>
      <c r="H48" s="34">
        <f t="shared" si="13"/>
        <v>3.2976938585489439E-2</v>
      </c>
      <c r="I48" s="15">
        <f t="shared" si="12"/>
        <v>1</v>
      </c>
      <c r="J48" s="15">
        <f t="shared" si="12"/>
        <v>0.98810561522327756</v>
      </c>
    </row>
    <row r="49" spans="2:10" x14ac:dyDescent="0.25">
      <c r="H49" s="34"/>
    </row>
    <row r="50" spans="2:10" x14ac:dyDescent="0.25">
      <c r="B50" s="13" t="s">
        <v>42</v>
      </c>
      <c r="F50" s="28"/>
      <c r="G50" s="28"/>
      <c r="H50" s="20"/>
    </row>
    <row r="51" spans="2:10" x14ac:dyDescent="0.25">
      <c r="B51" s="1" t="s">
        <v>43</v>
      </c>
      <c r="C51" s="26">
        <v>853282.5</v>
      </c>
      <c r="D51" s="26">
        <v>896682.9</v>
      </c>
      <c r="F51" s="26">
        <v>659948.4</v>
      </c>
      <c r="G51" s="26">
        <v>718844.8</v>
      </c>
      <c r="H51" s="34">
        <f>+G51/$E$12</f>
        <v>0.87184791980566334</v>
      </c>
      <c r="I51" s="15">
        <f>F51/C51</f>
        <v>0.77342310430601824</v>
      </c>
      <c r="J51" s="15">
        <f>G51/D51</f>
        <v>0.80167113703183146</v>
      </c>
    </row>
    <row r="52" spans="2:10" x14ac:dyDescent="0.25">
      <c r="B52" s="1" t="s">
        <v>44</v>
      </c>
      <c r="C52" s="26">
        <v>366544.8</v>
      </c>
      <c r="D52" s="26">
        <v>522267.07</v>
      </c>
      <c r="F52" s="26">
        <v>237067.5</v>
      </c>
      <c r="G52" s="26">
        <v>369993.4</v>
      </c>
      <c r="H52" s="34">
        <f t="shared" ref="H52:H53" si="14">+G52/$E$12</f>
        <v>0.44874495319688579</v>
      </c>
      <c r="I52" s="15">
        <f t="shared" ref="I52:I53" si="15">F52/C52</f>
        <v>0.64676268767146605</v>
      </c>
      <c r="J52" s="15">
        <f t="shared" ref="J52:J53" si="16">G52/D52</f>
        <v>0.70843716032105952</v>
      </c>
    </row>
    <row r="53" spans="2:10" x14ac:dyDescent="0.25">
      <c r="B53" s="1" t="s">
        <v>45</v>
      </c>
      <c r="C53" s="26">
        <v>952483.8</v>
      </c>
      <c r="D53" s="26">
        <v>990256.6</v>
      </c>
      <c r="F53" s="26">
        <v>743854.7</v>
      </c>
      <c r="G53" s="26">
        <v>795508.8</v>
      </c>
      <c r="H53" s="34">
        <f t="shared" si="14"/>
        <v>0.96482953269899074</v>
      </c>
      <c r="I53" s="15">
        <f t="shared" si="15"/>
        <v>0.78096309879496106</v>
      </c>
      <c r="J53" s="15">
        <f t="shared" si="16"/>
        <v>0.80333602421836936</v>
      </c>
    </row>
    <row r="54" spans="2:10" x14ac:dyDescent="0.25">
      <c r="G54" s="34">
        <f>+G51/F51-1</f>
        <v>8.9243946951004016E-2</v>
      </c>
    </row>
    <row r="55" spans="2:10" x14ac:dyDescent="0.25">
      <c r="G55" s="34">
        <f>+G52/F52-1</f>
        <v>0.56070908074704473</v>
      </c>
    </row>
    <row r="56" spans="2:10" x14ac:dyDescent="0.25">
      <c r="G56" s="34">
        <f>+G53/F53-1</f>
        <v>6.9441115314590407E-2</v>
      </c>
    </row>
  </sheetData>
  <mergeCells count="6">
    <mergeCell ref="C25:D25"/>
    <mergeCell ref="F25:G25"/>
    <mergeCell ref="I25:J25"/>
    <mergeCell ref="C6:E6"/>
    <mergeCell ref="B1:W1"/>
    <mergeCell ref="B2:W2"/>
  </mergeCells>
  <conditionalFormatting sqref="J37:J4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{21C139B3-9B69-4B7E-AE00-876AC9ED2CE0}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C139B3-9B69-4B7E-AE00-876AC9ED2CE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J37:J43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FF901-690C-47AB-9B5E-867FD8A17CE2}">
  <sheetPr codeName="Hoja7"/>
  <dimension ref="A1:X56"/>
  <sheetViews>
    <sheetView showGridLines="0" zoomScaleNormal="100" workbookViewId="0">
      <pane ySplit="1" topLeftCell="A2" activePane="bottomLeft" state="frozen"/>
      <selection activeCell="M6" sqref="M6:V28"/>
      <selection pane="bottomLeft" activeCell="A19" sqref="A19"/>
    </sheetView>
  </sheetViews>
  <sheetFormatPr defaultColWidth="8.85546875" defaultRowHeight="12.75" x14ac:dyDescent="0.2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 x14ac:dyDescent="0.25">
      <c r="B1" s="60" t="s">
        <v>71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2:24" ht="18" x14ac:dyDescent="0.25">
      <c r="B2" s="60" t="s">
        <v>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4" spans="2:24" ht="16.5" x14ac:dyDescent="0.25">
      <c r="B4" s="18" t="s">
        <v>14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 x14ac:dyDescent="0.25">
      <c r="C6" s="66" t="s">
        <v>15</v>
      </c>
      <c r="D6" s="66"/>
      <c r="E6" s="66"/>
    </row>
    <row r="7" spans="2:24" x14ac:dyDescent="0.25">
      <c r="B7" s="14"/>
      <c r="C7" s="17">
        <v>2019</v>
      </c>
      <c r="D7" s="17">
        <v>2021</v>
      </c>
      <c r="E7" s="17">
        <v>2022</v>
      </c>
      <c r="G7" s="17" t="s">
        <v>74</v>
      </c>
      <c r="H7" s="17" t="s">
        <v>75</v>
      </c>
    </row>
    <row r="8" spans="2:24" x14ac:dyDescent="0.25">
      <c r="B8" s="14" t="s">
        <v>16</v>
      </c>
      <c r="C8" s="26">
        <v>192113</v>
      </c>
      <c r="D8" s="26">
        <v>197895</v>
      </c>
      <c r="E8" s="26">
        <v>200781</v>
      </c>
      <c r="G8" s="15">
        <f>+E8/D8-1</f>
        <v>1.4583491245357294E-2</v>
      </c>
      <c r="H8" s="15">
        <f>+E8/C8-1</f>
        <v>4.5119278757814518E-2</v>
      </c>
    </row>
    <row r="9" spans="2:24" x14ac:dyDescent="0.25">
      <c r="B9" s="14" t="s">
        <v>17</v>
      </c>
      <c r="C9" s="26">
        <v>140867.70000000001</v>
      </c>
      <c r="D9" s="26">
        <v>144417.29999999999</v>
      </c>
      <c r="E9" s="26">
        <v>147704.4</v>
      </c>
      <c r="G9" s="15">
        <f t="shared" ref="G9:G12" si="0">+E9/D9-1</f>
        <v>2.2761123494207558E-2</v>
      </c>
      <c r="H9" s="15">
        <f t="shared" ref="H9:H12" si="1">+E9/C9-1</f>
        <v>4.8532772239484157E-2</v>
      </c>
    </row>
    <row r="10" spans="2:24" x14ac:dyDescent="0.25">
      <c r="B10" s="14" t="s">
        <v>5</v>
      </c>
      <c r="C10" s="26">
        <v>135700.20000000001</v>
      </c>
      <c r="D10" s="26">
        <v>136282.5</v>
      </c>
      <c r="E10" s="26">
        <v>141062.9</v>
      </c>
      <c r="G10" s="15">
        <f t="shared" si="0"/>
        <v>3.5077137563516825E-2</v>
      </c>
      <c r="H10" s="15">
        <f t="shared" si="1"/>
        <v>3.9518733207467571E-2</v>
      </c>
    </row>
    <row r="11" spans="2:24" x14ac:dyDescent="0.25">
      <c r="B11" s="14" t="s">
        <v>18</v>
      </c>
      <c r="C11" s="26">
        <v>5167.5</v>
      </c>
      <c r="D11" s="26">
        <v>8134.7999999999884</v>
      </c>
      <c r="E11" s="26">
        <v>6641.5</v>
      </c>
      <c r="G11" s="15">
        <f t="shared" si="0"/>
        <v>-0.18356935634557581</v>
      </c>
      <c r="H11" s="15">
        <f t="shared" si="1"/>
        <v>0.28524431543299467</v>
      </c>
    </row>
    <row r="12" spans="2:24" x14ac:dyDescent="0.25">
      <c r="B12" s="14" t="s">
        <v>19</v>
      </c>
      <c r="C12" s="33">
        <v>107797.8</v>
      </c>
      <c r="D12" s="33">
        <v>111552.3</v>
      </c>
      <c r="E12" s="33">
        <v>108196.7</v>
      </c>
      <c r="F12" s="32">
        <f>+E12-C12</f>
        <v>398.89999999999418</v>
      </c>
      <c r="G12" s="15">
        <f t="shared" si="0"/>
        <v>-3.0080957541888442E-2</v>
      </c>
      <c r="H12" s="15">
        <f t="shared" si="1"/>
        <v>3.7004465768317729E-3</v>
      </c>
    </row>
    <row r="14" spans="2:24" x14ac:dyDescent="0.25">
      <c r="B14" s="14" t="s">
        <v>20</v>
      </c>
      <c r="C14" s="15">
        <f>+C11/C10</f>
        <v>3.8080268120459657E-2</v>
      </c>
      <c r="D14" s="15">
        <f t="shared" ref="D14:E14" si="2">+D11/D10</f>
        <v>5.9690715976005636E-2</v>
      </c>
      <c r="E14" s="15">
        <f t="shared" si="2"/>
        <v>4.7081833706807394E-2</v>
      </c>
      <c r="G14" s="15">
        <f t="shared" ref="G14:G15" si="3">+E14/D14-1</f>
        <v>-0.21123690783449034</v>
      </c>
      <c r="H14" s="15">
        <f t="shared" ref="H14:H15" si="4">+E14/C14-1</f>
        <v>0.2363839865274322</v>
      </c>
    </row>
    <row r="15" spans="2:24" x14ac:dyDescent="0.25">
      <c r="B15" s="14" t="s">
        <v>21</v>
      </c>
      <c r="C15" s="15">
        <f>+C12/C10</f>
        <v>0.79438202743990061</v>
      </c>
      <c r="D15" s="15">
        <f t="shared" ref="D15:E15" si="5">+D12/D10</f>
        <v>0.81853722965164277</v>
      </c>
      <c r="E15" s="15">
        <f t="shared" si="5"/>
        <v>0.76701031950994913</v>
      </c>
      <c r="G15" s="15">
        <f t="shared" si="3"/>
        <v>-6.2949989658531158E-2</v>
      </c>
      <c r="H15" s="15">
        <f t="shared" si="4"/>
        <v>-3.4456605240886229E-2</v>
      </c>
    </row>
    <row r="16" spans="2:24" x14ac:dyDescent="0.25">
      <c r="C16" s="20"/>
      <c r="D16" s="20"/>
      <c r="E16" s="20"/>
    </row>
    <row r="17" spans="2:24" x14ac:dyDescent="0.25">
      <c r="G17" s="17" t="s">
        <v>74</v>
      </c>
      <c r="H17" s="17" t="s">
        <v>75</v>
      </c>
    </row>
    <row r="18" spans="2:24" x14ac:dyDescent="0.25">
      <c r="B18" s="14" t="s">
        <v>22</v>
      </c>
      <c r="C18" s="26">
        <v>1489.508</v>
      </c>
      <c r="D18" s="26">
        <v>1444.3869999999999</v>
      </c>
      <c r="E18" s="26">
        <v>1604.1869999999999</v>
      </c>
      <c r="G18" s="15">
        <f>+E18/D18-1</f>
        <v>0.11063516910634053</v>
      </c>
      <c r="H18" s="15">
        <f>+E18/C18-1</f>
        <v>7.6991194407817876E-2</v>
      </c>
    </row>
    <row r="19" spans="2:24" x14ac:dyDescent="0.25">
      <c r="B19" s="19" t="s">
        <v>23</v>
      </c>
      <c r="C19" s="26">
        <v>2308.8240000000001</v>
      </c>
      <c r="D19" s="26">
        <v>2381.1280000000002</v>
      </c>
      <c r="E19" s="26">
        <v>2417.3159999999998</v>
      </c>
      <c r="G19" s="15">
        <f t="shared" ref="G19:G20" si="6">+E19/D19-1</f>
        <v>1.5197839007394576E-2</v>
      </c>
      <c r="H19" s="15">
        <f t="shared" ref="H19:H20" si="7">+E19/C19-1</f>
        <v>4.6990156027483909E-2</v>
      </c>
    </row>
    <row r="20" spans="2:24" x14ac:dyDescent="0.25">
      <c r="B20" s="19" t="s">
        <v>24</v>
      </c>
      <c r="C20" s="26">
        <v>1197.1980000000001</v>
      </c>
      <c r="D20" s="26">
        <v>1162.2</v>
      </c>
      <c r="E20" s="26">
        <v>1284.271</v>
      </c>
      <c r="F20" s="32">
        <f>+E20-E19</f>
        <v>-1133.0449999999998</v>
      </c>
      <c r="G20" s="15">
        <f t="shared" si="6"/>
        <v>0.10503441748408182</v>
      </c>
      <c r="H20" s="15">
        <f t="shared" si="7"/>
        <v>7.2730659423086097E-2</v>
      </c>
    </row>
    <row r="21" spans="2:24" x14ac:dyDescent="0.25">
      <c r="E21" s="1">
        <f>+E20/C20-1</f>
        <v>7.2730659423086097E-2</v>
      </c>
    </row>
    <row r="22" spans="2:24" x14ac:dyDescent="0.25">
      <c r="E22" s="32">
        <f>+E20-C20</f>
        <v>87.072999999999865</v>
      </c>
    </row>
    <row r="23" spans="2:24" ht="16.5" x14ac:dyDescent="0.25">
      <c r="B23" s="18" t="s">
        <v>25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 x14ac:dyDescent="0.25">
      <c r="C25" s="65" t="s">
        <v>26</v>
      </c>
      <c r="D25" s="65"/>
      <c r="E25" s="13"/>
      <c r="F25" s="65" t="s">
        <v>27</v>
      </c>
      <c r="G25" s="65"/>
      <c r="H25" s="13"/>
      <c r="I25" s="65" t="s">
        <v>28</v>
      </c>
      <c r="J25" s="65"/>
    </row>
    <row r="26" spans="2:24" x14ac:dyDescent="0.25">
      <c r="C26" s="13">
        <v>2019</v>
      </c>
      <c r="D26" s="13">
        <v>2022</v>
      </c>
      <c r="E26" s="13"/>
      <c r="F26" s="13">
        <v>2019</v>
      </c>
      <c r="G26" s="13">
        <v>2022</v>
      </c>
      <c r="H26" s="13"/>
      <c r="I26" s="13">
        <v>2019</v>
      </c>
      <c r="J26" s="13">
        <v>2022</v>
      </c>
    </row>
    <row r="28" spans="2:24" x14ac:dyDescent="0.25">
      <c r="B28" s="13" t="s">
        <v>29</v>
      </c>
    </row>
    <row r="29" spans="2:24" x14ac:dyDescent="0.25">
      <c r="B29" s="1" t="s">
        <v>30</v>
      </c>
      <c r="C29" s="26">
        <v>84109.119999999995</v>
      </c>
      <c r="D29" s="26">
        <v>88673.57</v>
      </c>
      <c r="F29" s="26">
        <v>66176.399999999994</v>
      </c>
      <c r="G29" s="26">
        <v>68693.33</v>
      </c>
      <c r="H29" s="34">
        <f>+G29/$E$12</f>
        <v>0.63489302353953492</v>
      </c>
      <c r="I29" s="15">
        <f>F29/C29</f>
        <v>0.78679220517346982</v>
      </c>
      <c r="J29" s="15">
        <f>G29/D29</f>
        <v>0.77467649041309594</v>
      </c>
    </row>
    <row r="30" spans="2:24" x14ac:dyDescent="0.25">
      <c r="B30" s="1" t="s">
        <v>31</v>
      </c>
      <c r="C30" s="26">
        <v>51591.069000000003</v>
      </c>
      <c r="D30" s="26">
        <v>52389.279999999999</v>
      </c>
      <c r="F30" s="26">
        <v>41621.42</v>
      </c>
      <c r="G30" s="26">
        <v>39503.39</v>
      </c>
      <c r="H30" s="34">
        <f>+G30/$E$12</f>
        <v>0.36510716130898635</v>
      </c>
      <c r="I30" s="15">
        <f>F30/C30</f>
        <v>0.80675630117298003</v>
      </c>
      <c r="J30" s="15">
        <f>G30/D30</f>
        <v>0.75403574929832973</v>
      </c>
    </row>
    <row r="31" spans="2:24" x14ac:dyDescent="0.25">
      <c r="H31" s="34"/>
    </row>
    <row r="32" spans="2:24" x14ac:dyDescent="0.25">
      <c r="B32" s="13" t="s">
        <v>32</v>
      </c>
      <c r="H32" s="34"/>
    </row>
    <row r="33" spans="1:11" x14ac:dyDescent="0.25">
      <c r="B33" s="1" t="s">
        <v>33</v>
      </c>
      <c r="C33" s="26">
        <v>130718.39999999999</v>
      </c>
      <c r="D33" s="26">
        <v>137174.5</v>
      </c>
      <c r="F33" s="26">
        <v>103418.8</v>
      </c>
      <c r="G33" s="26">
        <v>104629.3</v>
      </c>
      <c r="H33" s="34">
        <f>+G33/$E$12</f>
        <v>0.96702856926320313</v>
      </c>
      <c r="I33" s="15">
        <f>F33/C33</f>
        <v>0.79115717450641998</v>
      </c>
      <c r="J33" s="15">
        <f>G33/D33</f>
        <v>0.76274599141968813</v>
      </c>
    </row>
    <row r="34" spans="1:11" x14ac:dyDescent="0.25">
      <c r="B34" s="1" t="s">
        <v>34</v>
      </c>
      <c r="C34" s="26">
        <v>4981.8109999999997</v>
      </c>
      <c r="D34" s="26">
        <v>3888.348</v>
      </c>
      <c r="F34" s="26">
        <v>4379.0420000000004</v>
      </c>
      <c r="G34" s="26">
        <v>3567.4659000000001</v>
      </c>
      <c r="H34" s="34">
        <f>+G34/$E$12</f>
        <v>3.2972039812674513E-2</v>
      </c>
      <c r="I34" s="15">
        <f>F34/C34</f>
        <v>0.87900604820214989</v>
      </c>
      <c r="J34" s="15">
        <f>G34/D34</f>
        <v>0.91747598208802306</v>
      </c>
    </row>
    <row r="35" spans="1:11" x14ac:dyDescent="0.25">
      <c r="H35" s="34"/>
    </row>
    <row r="36" spans="1:11" x14ac:dyDescent="0.25">
      <c r="B36" s="13" t="s">
        <v>35</v>
      </c>
      <c r="H36" s="34"/>
    </row>
    <row r="37" spans="1:11" x14ac:dyDescent="0.2">
      <c r="A37" s="36"/>
      <c r="B37" s="1" t="s">
        <v>36</v>
      </c>
      <c r="C37" s="44">
        <v>30309.07</v>
      </c>
      <c r="D37" s="45">
        <v>27981.95</v>
      </c>
      <c r="E37" s="37"/>
      <c r="F37" s="44">
        <v>26432.240000000002</v>
      </c>
      <c r="G37" s="45">
        <v>23244.639999999999</v>
      </c>
      <c r="H37" s="34">
        <f>+G37/$E$12</f>
        <v>0.21483686655877673</v>
      </c>
      <c r="I37" s="15">
        <f>F37/C37</f>
        <v>0.87209010372142737</v>
      </c>
      <c r="J37" s="15">
        <f>G37/D37</f>
        <v>0.83070121989353851</v>
      </c>
      <c r="K37" s="1" t="str">
        <f>+B37</f>
        <v>Comercio</v>
      </c>
    </row>
    <row r="38" spans="1:11" x14ac:dyDescent="0.2">
      <c r="A38" s="36"/>
      <c r="B38" s="1" t="s">
        <v>76</v>
      </c>
      <c r="C38" s="46">
        <v>18819.68</v>
      </c>
      <c r="D38" s="47">
        <v>23745.84</v>
      </c>
      <c r="E38" s="37"/>
      <c r="F38" s="46">
        <v>17023.009999999998</v>
      </c>
      <c r="G38" s="47">
        <v>21671.599999999999</v>
      </c>
      <c r="H38" s="34">
        <f t="shared" ref="H38:H43" si="8">+G38/$E$12</f>
        <v>0.20029816066478923</v>
      </c>
      <c r="I38" s="15">
        <f t="shared" ref="I38:I43" si="9">F38/C38</f>
        <v>0.9045323831223484</v>
      </c>
      <c r="J38" s="15">
        <f t="shared" ref="J38:J43" si="10">G38/D38</f>
        <v>0.91264827860374698</v>
      </c>
      <c r="K38" s="1" t="str">
        <f t="shared" ref="K38:K43" si="11">+B38</f>
        <v>Agr/Pes/M</v>
      </c>
    </row>
    <row r="39" spans="1:11" x14ac:dyDescent="0.2">
      <c r="A39" s="36"/>
      <c r="B39" s="1" t="s">
        <v>79</v>
      </c>
      <c r="C39" s="46">
        <v>21958.47</v>
      </c>
      <c r="D39" s="47">
        <v>21139.07</v>
      </c>
      <c r="E39" s="37"/>
      <c r="F39" s="46">
        <v>21176.15</v>
      </c>
      <c r="G39" s="47">
        <v>20056.36</v>
      </c>
      <c r="H39" s="34">
        <f t="shared" si="8"/>
        <v>0.18536942439094725</v>
      </c>
      <c r="I39" s="15">
        <f t="shared" si="9"/>
        <v>0.96437274545995233</v>
      </c>
      <c r="J39" s="15">
        <f t="shared" si="10"/>
        <v>0.94878156891481036</v>
      </c>
      <c r="K39" s="1" t="str">
        <f t="shared" si="11"/>
        <v>Trans y C</v>
      </c>
    </row>
    <row r="40" spans="1:11" x14ac:dyDescent="0.2">
      <c r="A40" s="36"/>
      <c r="B40" s="1" t="s">
        <v>80</v>
      </c>
      <c r="C40" s="46">
        <v>16704.46</v>
      </c>
      <c r="D40" s="47">
        <v>14331.84</v>
      </c>
      <c r="E40" s="37"/>
      <c r="F40" s="46">
        <v>15288.7</v>
      </c>
      <c r="G40" s="47">
        <v>11928.59</v>
      </c>
      <c r="H40" s="34">
        <f t="shared" si="8"/>
        <v>0.11024911110967341</v>
      </c>
      <c r="I40" s="15">
        <f t="shared" si="9"/>
        <v>0.91524658683968241</v>
      </c>
      <c r="J40" s="15">
        <f t="shared" si="10"/>
        <v>0.83231392479960709</v>
      </c>
      <c r="K40" s="1" t="str">
        <f t="shared" si="11"/>
        <v>Hotel y R</v>
      </c>
    </row>
    <row r="41" spans="1:11" x14ac:dyDescent="0.2">
      <c r="A41" s="36"/>
      <c r="B41" s="1" t="s">
        <v>77</v>
      </c>
      <c r="C41" s="46">
        <v>9018.5239999999994</v>
      </c>
      <c r="D41" s="47">
        <v>11026.17</v>
      </c>
      <c r="E41" s="37"/>
      <c r="F41" s="46">
        <v>5991.7587000000003</v>
      </c>
      <c r="G41" s="47">
        <v>7487.0420000000004</v>
      </c>
      <c r="H41" s="34">
        <f t="shared" si="8"/>
        <v>6.9198432114842695E-2</v>
      </c>
      <c r="I41" s="15">
        <f t="shared" si="9"/>
        <v>0.66438351774636306</v>
      </c>
      <c r="J41" s="15">
        <f t="shared" si="10"/>
        <v>0.67902472027911775</v>
      </c>
      <c r="K41" s="1" t="str">
        <f t="shared" si="11"/>
        <v>Manuf</v>
      </c>
    </row>
    <row r="42" spans="1:11" x14ac:dyDescent="0.2">
      <c r="A42" s="36"/>
      <c r="B42" s="1" t="s">
        <v>78</v>
      </c>
      <c r="C42" s="46">
        <v>6648.76</v>
      </c>
      <c r="D42" s="47">
        <v>10251.709999999999</v>
      </c>
      <c r="E42" s="37"/>
      <c r="F42" s="46">
        <v>5908.4949999999999</v>
      </c>
      <c r="G42" s="47">
        <v>9111.3240000000005</v>
      </c>
      <c r="H42" s="34">
        <f t="shared" si="8"/>
        <v>8.4210738405145452E-2</v>
      </c>
      <c r="I42" s="15">
        <f t="shared" si="9"/>
        <v>0.88866119396699528</v>
      </c>
      <c r="J42" s="15">
        <f t="shared" si="10"/>
        <v>0.88876138712468467</v>
      </c>
      <c r="K42" s="1" t="str">
        <f t="shared" si="11"/>
        <v>Const</v>
      </c>
    </row>
    <row r="43" spans="1:11" x14ac:dyDescent="0.2">
      <c r="A43" s="36"/>
      <c r="B43" s="1" t="s">
        <v>37</v>
      </c>
      <c r="C43" s="46">
        <v>32241.24</v>
      </c>
      <c r="D43" s="47">
        <v>32586.27</v>
      </c>
      <c r="E43" s="37"/>
      <c r="F43" s="46">
        <v>15977.48</v>
      </c>
      <c r="G43" s="47">
        <v>14697.18</v>
      </c>
      <c r="H43" s="34">
        <f t="shared" si="8"/>
        <v>0.13583759948316354</v>
      </c>
      <c r="I43" s="15">
        <f t="shared" si="9"/>
        <v>0.49556034445325298</v>
      </c>
      <c r="J43" s="15">
        <f t="shared" si="10"/>
        <v>0.45102369801760067</v>
      </c>
      <c r="K43" s="1" t="str">
        <f t="shared" si="11"/>
        <v>Otros</v>
      </c>
    </row>
    <row r="44" spans="1:11" x14ac:dyDescent="0.25">
      <c r="H44" s="34"/>
    </row>
    <row r="45" spans="1:11" x14ac:dyDescent="0.25">
      <c r="B45" s="13" t="s">
        <v>38</v>
      </c>
      <c r="H45" s="34"/>
    </row>
    <row r="46" spans="1:11" x14ac:dyDescent="0.25">
      <c r="B46" s="1" t="s">
        <v>39</v>
      </c>
      <c r="C46" s="26">
        <v>122320.2</v>
      </c>
      <c r="D46" s="26">
        <v>113526.39999999999</v>
      </c>
      <c r="F46" s="26">
        <v>95071.84</v>
      </c>
      <c r="G46" s="26">
        <v>82140.06</v>
      </c>
      <c r="H46" s="34">
        <f>+G46/$E$12</f>
        <v>0.7591734313523425</v>
      </c>
      <c r="I46" s="15">
        <f t="shared" ref="I46:J48" si="12">F46/C46</f>
        <v>0.77723744728998156</v>
      </c>
      <c r="J46" s="15">
        <f t="shared" si="12"/>
        <v>0.72353267610000849</v>
      </c>
    </row>
    <row r="47" spans="1:11" x14ac:dyDescent="0.25">
      <c r="B47" s="1" t="s">
        <v>40</v>
      </c>
      <c r="C47" s="26">
        <v>12989.88</v>
      </c>
      <c r="D47" s="26">
        <v>27468.34</v>
      </c>
      <c r="F47" s="26">
        <v>12335.85</v>
      </c>
      <c r="G47" s="26">
        <v>25988.560000000001</v>
      </c>
      <c r="H47" s="34">
        <f t="shared" ref="H47:H48" si="13">+G47/$E$12</f>
        <v>0.24019734428129511</v>
      </c>
      <c r="I47" s="15">
        <f t="shared" si="12"/>
        <v>0.94965080508826882</v>
      </c>
      <c r="J47" s="15">
        <f t="shared" si="12"/>
        <v>0.9461277965832664</v>
      </c>
    </row>
    <row r="48" spans="1:11" x14ac:dyDescent="0.25">
      <c r="B48" s="1" t="s">
        <v>41</v>
      </c>
      <c r="C48" s="26">
        <v>390.12670900000001</v>
      </c>
      <c r="D48" s="26">
        <v>68.106544999999997</v>
      </c>
      <c r="F48" s="26">
        <v>390.12670900000001</v>
      </c>
      <c r="G48" s="26">
        <v>68.106544999999997</v>
      </c>
      <c r="H48" s="34">
        <f t="shared" si="13"/>
        <v>6.2946970656221489E-4</v>
      </c>
      <c r="I48" s="15">
        <f t="shared" si="12"/>
        <v>1</v>
      </c>
      <c r="J48" s="15">
        <f t="shared" si="12"/>
        <v>1</v>
      </c>
    </row>
    <row r="49" spans="2:10" x14ac:dyDescent="0.25">
      <c r="H49" s="34"/>
    </row>
    <row r="50" spans="2:10" x14ac:dyDescent="0.25">
      <c r="B50" s="13" t="s">
        <v>42</v>
      </c>
      <c r="F50" s="28"/>
      <c r="G50" s="28"/>
      <c r="H50" s="20"/>
    </row>
    <row r="51" spans="2:10" x14ac:dyDescent="0.25">
      <c r="B51" s="1" t="s">
        <v>43</v>
      </c>
      <c r="C51" s="26">
        <v>111645.3</v>
      </c>
      <c r="D51" s="26">
        <v>116919</v>
      </c>
      <c r="F51" s="26">
        <v>86905.2</v>
      </c>
      <c r="G51" s="26">
        <v>88067.61</v>
      </c>
      <c r="H51" s="34">
        <f>+G51/$E$12</f>
        <v>0.81395837396149795</v>
      </c>
      <c r="I51" s="15">
        <f>F51/C51</f>
        <v>0.7784044648543198</v>
      </c>
      <c r="J51" s="15">
        <f>G51/D51</f>
        <v>0.75323608652143792</v>
      </c>
    </row>
    <row r="52" spans="2:10" x14ac:dyDescent="0.25">
      <c r="B52" s="1" t="s">
        <v>44</v>
      </c>
      <c r="C52" s="26">
        <v>52663.61</v>
      </c>
      <c r="D52" s="26">
        <v>93631.35</v>
      </c>
      <c r="F52" s="26">
        <v>33783.440000000002</v>
      </c>
      <c r="G52" s="26">
        <v>64783.044999999998</v>
      </c>
      <c r="H52" s="34">
        <f t="shared" ref="H52:H53" si="14">+G52/$E$12</f>
        <v>0.59875250354215981</v>
      </c>
      <c r="I52" s="15">
        <f t="shared" ref="I52:I53" si="15">F52/C52</f>
        <v>0.64149495258680522</v>
      </c>
      <c r="J52" s="15">
        <f t="shared" ref="J52:J53" si="16">G52/D52</f>
        <v>0.69189480873660369</v>
      </c>
    </row>
    <row r="53" spans="2:10" x14ac:dyDescent="0.25">
      <c r="B53" s="1" t="s">
        <v>45</v>
      </c>
      <c r="C53" s="26">
        <v>134784.9</v>
      </c>
      <c r="D53" s="26">
        <v>139911.4</v>
      </c>
      <c r="F53" s="26">
        <v>106882.5</v>
      </c>
      <c r="G53" s="26">
        <v>107045.2</v>
      </c>
      <c r="H53" s="34">
        <f t="shared" si="14"/>
        <v>0.9893573463885682</v>
      </c>
      <c r="I53" s="15">
        <f t="shared" si="15"/>
        <v>0.79298571279126973</v>
      </c>
      <c r="J53" s="15">
        <f t="shared" si="16"/>
        <v>0.76509276585038821</v>
      </c>
    </row>
    <row r="54" spans="2:10" x14ac:dyDescent="0.25">
      <c r="G54" s="34">
        <f>+G51/F51-1</f>
        <v>1.3375609284599799E-2</v>
      </c>
    </row>
    <row r="55" spans="2:10" x14ac:dyDescent="0.25">
      <c r="G55" s="34">
        <f>+G52/F52-1</f>
        <v>0.91759764547364009</v>
      </c>
    </row>
    <row r="56" spans="2:10" x14ac:dyDescent="0.25">
      <c r="G56" s="34">
        <f>+G53/F53-1</f>
        <v>1.5222323579631158E-3</v>
      </c>
    </row>
  </sheetData>
  <mergeCells count="6">
    <mergeCell ref="C25:D25"/>
    <mergeCell ref="F25:G25"/>
    <mergeCell ref="I25:J25"/>
    <mergeCell ref="C6:E6"/>
    <mergeCell ref="B1:W1"/>
    <mergeCell ref="B2:W2"/>
  </mergeCells>
  <conditionalFormatting sqref="J37:J4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{35C9F841-8C2C-4030-9BAB-5892B6432895}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C9F841-8C2C-4030-9BAB-5892B643289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J37:J43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7B8B9-0C1A-4EB7-9F84-1946D4AA0D73}">
  <sheetPr codeName="Hoja8"/>
  <dimension ref="D2:M58"/>
  <sheetViews>
    <sheetView workbookViewId="0">
      <selection activeCell="E51" activeCellId="6" sqref="E9 E16 E23 E30 E37 E44 E51"/>
    </sheetView>
  </sheetViews>
  <sheetFormatPr defaultColWidth="9.140625" defaultRowHeight="15" x14ac:dyDescent="0.25"/>
  <cols>
    <col min="8" max="8" width="25.140625" bestFit="1" customWidth="1"/>
    <col min="9" max="9" width="12.28515625" bestFit="1" customWidth="1"/>
  </cols>
  <sheetData>
    <row r="2" spans="4:13" x14ac:dyDescent="0.25">
      <c r="D2" t="s">
        <v>46</v>
      </c>
      <c r="E2" t="s">
        <v>47</v>
      </c>
    </row>
    <row r="3" spans="4:13" x14ac:dyDescent="0.25">
      <c r="D3" s="2" t="s">
        <v>48</v>
      </c>
      <c r="E3" s="3">
        <v>37337</v>
      </c>
      <c r="H3" s="6" t="s">
        <v>49</v>
      </c>
      <c r="I3" t="s">
        <v>50</v>
      </c>
    </row>
    <row r="4" spans="4:13" x14ac:dyDescent="0.25">
      <c r="D4" s="2" t="s">
        <v>51</v>
      </c>
      <c r="E4" s="3">
        <v>13306</v>
      </c>
      <c r="H4" s="7" t="s">
        <v>52</v>
      </c>
      <c r="I4">
        <v>13664</v>
      </c>
    </row>
    <row r="5" spans="4:13" x14ac:dyDescent="0.25">
      <c r="D5" s="2" t="s">
        <v>53</v>
      </c>
      <c r="E5" s="3">
        <v>5904</v>
      </c>
      <c r="H5" s="7" t="s">
        <v>48</v>
      </c>
      <c r="I5">
        <v>179952</v>
      </c>
      <c r="K5" s="7" t="s">
        <v>48</v>
      </c>
      <c r="L5" s="7"/>
      <c r="M5">
        <v>179952</v>
      </c>
    </row>
    <row r="6" spans="4:13" x14ac:dyDescent="0.25">
      <c r="D6" s="2" t="s">
        <v>52</v>
      </c>
      <c r="E6" s="3">
        <v>1746</v>
      </c>
      <c r="H6" s="7" t="s">
        <v>51</v>
      </c>
      <c r="I6">
        <v>73576</v>
      </c>
      <c r="K6" s="7" t="s">
        <v>51</v>
      </c>
      <c r="L6" s="7"/>
      <c r="M6">
        <v>73576</v>
      </c>
    </row>
    <row r="7" spans="4:13" x14ac:dyDescent="0.25">
      <c r="D7" s="2" t="s">
        <v>54</v>
      </c>
      <c r="E7" s="3">
        <v>910</v>
      </c>
      <c r="H7" s="7" t="s">
        <v>53</v>
      </c>
      <c r="I7">
        <v>28877</v>
      </c>
      <c r="K7" s="7" t="s">
        <v>53</v>
      </c>
      <c r="L7" s="7"/>
      <c r="M7">
        <v>28877</v>
      </c>
    </row>
    <row r="8" spans="4:13" x14ac:dyDescent="0.25">
      <c r="D8" s="2" t="s">
        <v>55</v>
      </c>
      <c r="E8" s="3">
        <v>480</v>
      </c>
      <c r="H8" s="7" t="s">
        <v>54</v>
      </c>
      <c r="I8">
        <v>6279</v>
      </c>
      <c r="K8" s="7" t="s">
        <v>52</v>
      </c>
      <c r="L8" s="7"/>
      <c r="M8">
        <v>13664</v>
      </c>
    </row>
    <row r="9" spans="4:13" x14ac:dyDescent="0.25">
      <c r="D9" s="2" t="s">
        <v>56</v>
      </c>
      <c r="E9" s="3">
        <v>230775</v>
      </c>
      <c r="H9" s="7" t="s">
        <v>56</v>
      </c>
      <c r="I9">
        <v>1181558</v>
      </c>
      <c r="K9" s="7" t="s">
        <v>54</v>
      </c>
      <c r="L9" s="7"/>
      <c r="M9">
        <v>6279</v>
      </c>
    </row>
    <row r="10" spans="4:13" x14ac:dyDescent="0.25">
      <c r="D10" s="2" t="s">
        <v>48</v>
      </c>
      <c r="E10" s="4">
        <v>10502</v>
      </c>
      <c r="H10" s="7" t="s">
        <v>55</v>
      </c>
      <c r="I10">
        <v>1330</v>
      </c>
      <c r="K10" s="7" t="s">
        <v>55</v>
      </c>
      <c r="L10" s="7"/>
      <c r="M10">
        <v>1330</v>
      </c>
    </row>
    <row r="11" spans="4:13" x14ac:dyDescent="0.25">
      <c r="D11" s="2" t="s">
        <v>51</v>
      </c>
      <c r="E11" s="4">
        <v>4970</v>
      </c>
      <c r="H11" s="7" t="s">
        <v>57</v>
      </c>
      <c r="I11">
        <v>1485236</v>
      </c>
      <c r="K11" s="7" t="s">
        <v>56</v>
      </c>
      <c r="L11" s="7"/>
      <c r="M11">
        <v>1181558</v>
      </c>
    </row>
    <row r="12" spans="4:13" x14ac:dyDescent="0.25">
      <c r="D12" s="2" t="s">
        <v>53</v>
      </c>
      <c r="E12" s="4">
        <v>2006</v>
      </c>
      <c r="K12" s="8" t="s">
        <v>57</v>
      </c>
      <c r="L12" s="8"/>
      <c r="M12" s="9">
        <v>1485236</v>
      </c>
    </row>
    <row r="13" spans="4:13" x14ac:dyDescent="0.25">
      <c r="D13" s="2" t="s">
        <v>54</v>
      </c>
      <c r="E13" s="4">
        <v>1547</v>
      </c>
    </row>
    <row r="14" spans="4:13" x14ac:dyDescent="0.25">
      <c r="D14" s="2" t="s">
        <v>52</v>
      </c>
      <c r="E14" s="4">
        <v>1284</v>
      </c>
    </row>
    <row r="15" spans="4:13" x14ac:dyDescent="0.25">
      <c r="D15" s="2" t="s">
        <v>55</v>
      </c>
      <c r="E15" s="4">
        <v>60</v>
      </c>
    </row>
    <row r="16" spans="4:13" x14ac:dyDescent="0.25">
      <c r="D16" s="2" t="s">
        <v>56</v>
      </c>
      <c r="E16" s="4">
        <v>78119</v>
      </c>
    </row>
    <row r="17" spans="4:5" x14ac:dyDescent="0.25">
      <c r="D17" s="5" t="s">
        <v>48</v>
      </c>
      <c r="E17" s="4">
        <v>15704</v>
      </c>
    </row>
    <row r="18" spans="4:5" x14ac:dyDescent="0.25">
      <c r="D18" s="5" t="s">
        <v>51</v>
      </c>
      <c r="E18" s="4">
        <v>6794</v>
      </c>
    </row>
    <row r="19" spans="4:5" x14ac:dyDescent="0.25">
      <c r="D19" s="5" t="s">
        <v>53</v>
      </c>
      <c r="E19" s="4">
        <v>2641</v>
      </c>
    </row>
    <row r="20" spans="4:5" x14ac:dyDescent="0.25">
      <c r="D20" s="5" t="s">
        <v>52</v>
      </c>
      <c r="E20" s="4">
        <v>1108</v>
      </c>
    </row>
    <row r="21" spans="4:5" x14ac:dyDescent="0.25">
      <c r="D21" s="5" t="s">
        <v>54</v>
      </c>
      <c r="E21" s="4">
        <v>598</v>
      </c>
    </row>
    <row r="22" spans="4:5" x14ac:dyDescent="0.25">
      <c r="D22" s="5" t="s">
        <v>55</v>
      </c>
      <c r="E22" s="4">
        <v>156</v>
      </c>
    </row>
    <row r="23" spans="4:5" x14ac:dyDescent="0.25">
      <c r="D23" s="5" t="s">
        <v>56</v>
      </c>
      <c r="E23" s="4">
        <v>117757</v>
      </c>
    </row>
    <row r="24" spans="4:5" x14ac:dyDescent="0.25">
      <c r="D24" s="5" t="s">
        <v>48</v>
      </c>
      <c r="E24" s="4">
        <v>5889</v>
      </c>
    </row>
    <row r="25" spans="4:5" x14ac:dyDescent="0.25">
      <c r="D25" s="5" t="s">
        <v>51</v>
      </c>
      <c r="E25" s="4">
        <v>3039</v>
      </c>
    </row>
    <row r="26" spans="4:5" x14ac:dyDescent="0.25">
      <c r="D26" s="5" t="s">
        <v>52</v>
      </c>
      <c r="E26" s="4">
        <v>1531</v>
      </c>
    </row>
    <row r="27" spans="4:5" x14ac:dyDescent="0.25">
      <c r="D27" s="5" t="s">
        <v>53</v>
      </c>
      <c r="E27" s="4">
        <v>952</v>
      </c>
    </row>
    <row r="28" spans="4:5" x14ac:dyDescent="0.25">
      <c r="D28" s="5" t="s">
        <v>54</v>
      </c>
      <c r="E28" s="4">
        <v>404</v>
      </c>
    </row>
    <row r="29" spans="4:5" x14ac:dyDescent="0.25">
      <c r="D29" s="5" t="s">
        <v>55</v>
      </c>
      <c r="E29" s="4">
        <v>63</v>
      </c>
    </row>
    <row r="30" spans="4:5" x14ac:dyDescent="0.25">
      <c r="D30" s="5" t="s">
        <v>56</v>
      </c>
      <c r="E30" s="4">
        <v>64110</v>
      </c>
    </row>
    <row r="31" spans="4:5" x14ac:dyDescent="0.25">
      <c r="D31" s="5" t="s">
        <v>48</v>
      </c>
      <c r="E31" s="4">
        <v>20149</v>
      </c>
    </row>
    <row r="32" spans="4:5" x14ac:dyDescent="0.25">
      <c r="D32" s="5" t="s">
        <v>51</v>
      </c>
      <c r="E32" s="4">
        <v>9565</v>
      </c>
    </row>
    <row r="33" spans="4:5" x14ac:dyDescent="0.25">
      <c r="D33" s="5" t="s">
        <v>53</v>
      </c>
      <c r="E33" s="4">
        <v>3838</v>
      </c>
    </row>
    <row r="34" spans="4:5" x14ac:dyDescent="0.25">
      <c r="D34" s="5" t="s">
        <v>52</v>
      </c>
      <c r="E34" s="4">
        <v>1912</v>
      </c>
    </row>
    <row r="35" spans="4:5" x14ac:dyDescent="0.25">
      <c r="D35" s="5" t="s">
        <v>54</v>
      </c>
      <c r="E35" s="4">
        <v>340</v>
      </c>
    </row>
    <row r="36" spans="4:5" x14ac:dyDescent="0.25">
      <c r="D36" s="5" t="s">
        <v>55</v>
      </c>
      <c r="E36" s="4">
        <v>77</v>
      </c>
    </row>
    <row r="37" spans="4:5" x14ac:dyDescent="0.25">
      <c r="D37" s="5" t="s">
        <v>56</v>
      </c>
      <c r="E37" s="4">
        <v>141499</v>
      </c>
    </row>
    <row r="38" spans="4:5" x14ac:dyDescent="0.25">
      <c r="D38" s="5" t="s">
        <v>48</v>
      </c>
      <c r="E38" s="4">
        <v>35769</v>
      </c>
    </row>
    <row r="39" spans="4:5" x14ac:dyDescent="0.25">
      <c r="D39" s="5" t="s">
        <v>51</v>
      </c>
      <c r="E39" s="4">
        <v>11737</v>
      </c>
    </row>
    <row r="40" spans="4:5" x14ac:dyDescent="0.25">
      <c r="D40" s="5" t="s">
        <v>53</v>
      </c>
      <c r="E40" s="4">
        <v>4345</v>
      </c>
    </row>
    <row r="41" spans="4:5" x14ac:dyDescent="0.25">
      <c r="D41" s="5" t="s">
        <v>54</v>
      </c>
      <c r="E41" s="4">
        <v>1432</v>
      </c>
    </row>
    <row r="42" spans="4:5" x14ac:dyDescent="0.25">
      <c r="D42" s="5" t="s">
        <v>52</v>
      </c>
      <c r="E42" s="4">
        <v>1414</v>
      </c>
    </row>
    <row r="43" spans="4:5" x14ac:dyDescent="0.25">
      <c r="D43" s="5" t="s">
        <v>55</v>
      </c>
      <c r="E43" s="4">
        <v>278</v>
      </c>
    </row>
    <row r="44" spans="4:5" x14ac:dyDescent="0.25">
      <c r="D44" s="5" t="s">
        <v>56</v>
      </c>
      <c r="E44" s="4">
        <v>211295</v>
      </c>
    </row>
    <row r="45" spans="4:5" x14ac:dyDescent="0.25">
      <c r="D45" s="2" t="s">
        <v>48</v>
      </c>
      <c r="E45" s="4">
        <v>47442</v>
      </c>
    </row>
    <row r="46" spans="4:5" x14ac:dyDescent="0.25">
      <c r="D46" s="2" t="s">
        <v>51</v>
      </c>
      <c r="E46" s="4">
        <v>21394</v>
      </c>
    </row>
    <row r="47" spans="4:5" x14ac:dyDescent="0.25">
      <c r="D47" s="2" t="s">
        <v>53</v>
      </c>
      <c r="E47" s="4">
        <v>8026</v>
      </c>
    </row>
    <row r="48" spans="4:5" x14ac:dyDescent="0.25">
      <c r="D48" s="2" t="s">
        <v>52</v>
      </c>
      <c r="E48" s="4">
        <v>3753</v>
      </c>
    </row>
    <row r="49" spans="4:5" x14ac:dyDescent="0.25">
      <c r="D49" s="2" t="s">
        <v>54</v>
      </c>
      <c r="E49" s="4">
        <v>823</v>
      </c>
    </row>
    <row r="50" spans="4:5" x14ac:dyDescent="0.25">
      <c r="D50" s="2" t="s">
        <v>55</v>
      </c>
      <c r="E50" s="4">
        <v>169</v>
      </c>
    </row>
    <row r="51" spans="4:5" x14ac:dyDescent="0.25">
      <c r="D51" s="2" t="s">
        <v>56</v>
      </c>
      <c r="E51" s="4">
        <v>281072</v>
      </c>
    </row>
    <row r="52" spans="4:5" x14ac:dyDescent="0.25">
      <c r="D52" s="5" t="s">
        <v>48</v>
      </c>
      <c r="E52" s="4">
        <v>7160</v>
      </c>
    </row>
    <row r="53" spans="4:5" x14ac:dyDescent="0.25">
      <c r="D53" s="5" t="s">
        <v>51</v>
      </c>
      <c r="E53" s="4">
        <v>2771</v>
      </c>
    </row>
    <row r="54" spans="4:5" x14ac:dyDescent="0.25">
      <c r="D54" s="5" t="s">
        <v>53</v>
      </c>
      <c r="E54" s="4">
        <v>1165</v>
      </c>
    </row>
    <row r="55" spans="4:5" x14ac:dyDescent="0.25">
      <c r="D55" s="5" t="s">
        <v>52</v>
      </c>
      <c r="E55" s="4">
        <v>916</v>
      </c>
    </row>
    <row r="56" spans="4:5" x14ac:dyDescent="0.25">
      <c r="D56" s="5" t="s">
        <v>54</v>
      </c>
      <c r="E56" s="4">
        <v>225</v>
      </c>
    </row>
    <row r="57" spans="4:5" x14ac:dyDescent="0.25">
      <c r="D57" s="5" t="s">
        <v>55</v>
      </c>
      <c r="E57" s="4">
        <v>47</v>
      </c>
    </row>
    <row r="58" spans="4:5" x14ac:dyDescent="0.25">
      <c r="D58" s="5" t="s">
        <v>56</v>
      </c>
      <c r="E58" s="4">
        <v>56931</v>
      </c>
    </row>
  </sheetData>
  <sortState xmlns:xlrd2="http://schemas.microsoft.com/office/spreadsheetml/2017/richdata2" ref="K4:M10">
    <sortCondition descending="1" ref="M4:M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Perucámaras</vt:lpstr>
      <vt:lpstr>NORTE</vt:lpstr>
      <vt:lpstr>Cajamarca</vt:lpstr>
      <vt:lpstr>La Libertad</vt:lpstr>
      <vt:lpstr>Lambayeque</vt:lpstr>
      <vt:lpstr>Piura</vt:lpstr>
      <vt:lpstr>Tumbes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Condor Guerra</dc:creator>
  <cp:keywords/>
  <dc:description/>
  <cp:lastModifiedBy>Roy Condor Guerra</cp:lastModifiedBy>
  <cp:revision/>
  <dcterms:created xsi:type="dcterms:W3CDTF">2021-06-02T21:42:56Z</dcterms:created>
  <dcterms:modified xsi:type="dcterms:W3CDTF">2023-07-03T03:55:08Z</dcterms:modified>
  <cp:category/>
  <cp:contentStatus/>
</cp:coreProperties>
</file>